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sr\Documents\00_NOELIA\000_ESTADISTICAS\A2_AEF\4_AEF2023\6_Subida a Web\1_Avance y mas jul25\"/>
    </mc:Choice>
  </mc:AlternateContent>
  <bookViews>
    <workbookView xWindow="-105" yWindow="-105" windowWidth="21795" windowHeight="13875" tabRatio="868"/>
  </bookViews>
  <sheets>
    <sheet name="Portada" sheetId="13" r:id="rId1"/>
    <sheet name="Admin. participantes 2021-2022" sheetId="19" r:id="rId2"/>
    <sheet name="Notas CCAA 2021-2022 " sheetId="18" r:id="rId3"/>
    <sheet name="2022" sheetId="15" r:id="rId4"/>
    <sheet name="2021" sheetId="14" r:id="rId5"/>
    <sheet name="2020" sheetId="11" r:id="rId6"/>
    <sheet name="2019" sheetId="12" r:id="rId7"/>
    <sheet name="2018" sheetId="9" r:id="rId8"/>
    <sheet name="2017" sheetId="10" r:id="rId9"/>
    <sheet name="2016" sheetId="5" r:id="rId10"/>
    <sheet name="2015" sheetId="4" r:id="rId11"/>
    <sheet name="2014" sheetId="3" r:id="rId12"/>
    <sheet name="2013" sheetId="28" r:id="rId13"/>
    <sheet name="2012" sheetId="2" r:id="rId14"/>
    <sheet name="2011" sheetId="27" r:id="rId15"/>
    <sheet name="2010" sheetId="1" r:id="rId16"/>
    <sheet name="2009" sheetId="26" r:id="rId17"/>
    <sheet name="2008" sheetId="8" r:id="rId18"/>
    <sheet name="2007" sheetId="25" r:id="rId19"/>
    <sheet name="2006" sheetId="7" r:id="rId20"/>
    <sheet name="2005" sheetId="23" r:id="rId2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15" l="1"/>
  <c r="R25" i="14"/>
  <c r="R10" i="15"/>
  <c r="R14" i="15"/>
  <c r="R11" i="15"/>
  <c r="R11" i="14"/>
  <c r="R24" i="14"/>
  <c r="R24" i="15"/>
  <c r="R6" i="15"/>
  <c r="R6" i="14"/>
  <c r="R5" i="14"/>
  <c r="R5" i="15"/>
  <c r="R16" i="15"/>
  <c r="R4" i="15"/>
  <c r="R4" i="14"/>
  <c r="R16" i="14"/>
  <c r="R10" i="14"/>
  <c r="R14" i="14"/>
  <c r="R8" i="14"/>
  <c r="R22" i="14"/>
  <c r="R8" i="15"/>
  <c r="R22" i="15"/>
  <c r="R7" i="15"/>
  <c r="E24" i="5"/>
  <c r="F20" i="23" l="1"/>
  <c r="F24" i="5" l="1"/>
  <c r="G24" i="5"/>
  <c r="H24" i="5"/>
  <c r="I24" i="5"/>
  <c r="J24" i="5"/>
  <c r="K24" i="5"/>
  <c r="L24" i="5"/>
  <c r="M24" i="5"/>
  <c r="N24" i="5"/>
  <c r="O24" i="5"/>
  <c r="P24" i="5"/>
  <c r="Q24" i="5"/>
  <c r="R24" i="5"/>
  <c r="S24" i="5"/>
  <c r="T24" i="5"/>
  <c r="U24" i="5"/>
  <c r="V24" i="5"/>
  <c r="W24" i="5"/>
  <c r="D24" i="5"/>
  <c r="V25" i="11" l="1"/>
  <c r="U25" i="11"/>
  <c r="T25" i="11"/>
  <c r="S25" i="11"/>
  <c r="R25" i="11"/>
  <c r="Q25" i="11"/>
  <c r="P25" i="11"/>
  <c r="O25" i="11"/>
  <c r="N25" i="11"/>
  <c r="M25" i="11"/>
  <c r="L25" i="11"/>
  <c r="K25" i="11"/>
  <c r="J25" i="11"/>
  <c r="I25" i="11"/>
  <c r="H25" i="11"/>
  <c r="G25" i="11"/>
  <c r="F25" i="11"/>
  <c r="E25" i="11"/>
  <c r="D25" i="11"/>
  <c r="C25" i="11"/>
  <c r="V25" i="12" l="1"/>
  <c r="U25" i="12"/>
  <c r="T25" i="12"/>
  <c r="S25" i="12"/>
  <c r="R25" i="12"/>
  <c r="Q25" i="12"/>
  <c r="P25" i="12"/>
  <c r="O25" i="12"/>
  <c r="N25" i="12"/>
  <c r="M25" i="12"/>
  <c r="L25" i="12"/>
  <c r="K25" i="12"/>
  <c r="J25" i="12"/>
  <c r="I25" i="12"/>
  <c r="H25" i="12"/>
  <c r="G25" i="12"/>
  <c r="F25" i="12"/>
  <c r="E25" i="12"/>
  <c r="D25" i="12"/>
  <c r="C25" i="12"/>
  <c r="V24" i="9"/>
  <c r="U24" i="9"/>
  <c r="T24" i="9"/>
  <c r="S24" i="9"/>
  <c r="R24" i="9"/>
  <c r="Q24" i="9"/>
  <c r="P24" i="9"/>
  <c r="O24" i="9"/>
  <c r="N24" i="9"/>
  <c r="M24" i="9"/>
  <c r="L24" i="9"/>
  <c r="K24" i="9"/>
  <c r="J24" i="9"/>
  <c r="I24" i="9"/>
  <c r="H24" i="9"/>
  <c r="G24" i="9"/>
  <c r="F24" i="9"/>
  <c r="E24" i="9"/>
  <c r="D24" i="9"/>
  <c r="V24" i="10"/>
  <c r="U24" i="10"/>
  <c r="T24" i="10"/>
  <c r="S24" i="10"/>
  <c r="R24" i="10"/>
  <c r="Q24" i="10"/>
  <c r="P24" i="10"/>
  <c r="O24" i="10"/>
  <c r="N24" i="10"/>
  <c r="M24" i="10"/>
  <c r="L24" i="10"/>
  <c r="K24" i="10"/>
  <c r="J24" i="10"/>
  <c r="I24" i="10"/>
  <c r="H24" i="10"/>
  <c r="G24" i="10"/>
  <c r="F24" i="10"/>
  <c r="E24" i="10"/>
  <c r="D24" i="10"/>
  <c r="E20" i="8"/>
  <c r="F20" i="8"/>
  <c r="G20" i="8"/>
  <c r="H20" i="8"/>
  <c r="I20" i="8"/>
  <c r="J20" i="8"/>
  <c r="K20" i="8"/>
  <c r="L20" i="8"/>
  <c r="M20" i="8"/>
  <c r="N20" i="8"/>
  <c r="O20" i="8"/>
  <c r="P20" i="8"/>
  <c r="Q20" i="8"/>
  <c r="R20" i="8"/>
  <c r="S20" i="8"/>
  <c r="T20" i="8"/>
  <c r="D20" i="8"/>
  <c r="E20" i="7"/>
  <c r="F20" i="7"/>
  <c r="G20" i="7"/>
  <c r="H20" i="7"/>
  <c r="I20" i="7"/>
  <c r="J20" i="7"/>
  <c r="K20" i="7"/>
  <c r="L20" i="7"/>
  <c r="M20" i="7"/>
  <c r="N20" i="7"/>
  <c r="O20" i="7"/>
  <c r="P20" i="7"/>
  <c r="Q20" i="7"/>
  <c r="R20" i="7"/>
  <c r="S20" i="7"/>
  <c r="T20" i="7"/>
  <c r="D20" i="7"/>
  <c r="E21" i="1" l="1"/>
  <c r="F21" i="1"/>
  <c r="G21" i="1"/>
  <c r="H21" i="1"/>
  <c r="I21" i="1"/>
  <c r="J21" i="1"/>
  <c r="K21" i="1"/>
  <c r="L21" i="1"/>
  <c r="M21" i="1"/>
  <c r="N21" i="1"/>
  <c r="O21" i="1"/>
  <c r="P21" i="1"/>
  <c r="Q21" i="1"/>
  <c r="R21" i="1"/>
  <c r="S21" i="1"/>
  <c r="T21" i="1"/>
  <c r="D21" i="1"/>
  <c r="E21" i="2"/>
  <c r="F21" i="2"/>
  <c r="G21" i="2"/>
  <c r="H21" i="2"/>
  <c r="I21" i="2"/>
  <c r="J21" i="2"/>
  <c r="K21" i="2"/>
  <c r="L21" i="2"/>
  <c r="M21" i="2"/>
  <c r="N21" i="2"/>
  <c r="O21" i="2"/>
  <c r="P21" i="2"/>
  <c r="Q21" i="2"/>
  <c r="R21" i="2"/>
  <c r="S21" i="2"/>
  <c r="T21" i="2"/>
  <c r="D21" i="2"/>
  <c r="F24" i="3"/>
  <c r="G24" i="3"/>
  <c r="H24" i="3"/>
  <c r="I24" i="3"/>
  <c r="J24" i="3"/>
  <c r="K24" i="3"/>
  <c r="L24" i="3"/>
  <c r="M24" i="3"/>
  <c r="N24" i="3"/>
  <c r="O24" i="3"/>
  <c r="P24" i="3"/>
  <c r="Q24" i="3"/>
  <c r="R24" i="3"/>
  <c r="S24" i="3"/>
  <c r="T24" i="3"/>
  <c r="U24" i="3"/>
  <c r="E24" i="3"/>
  <c r="D24" i="4"/>
  <c r="W24" i="4"/>
  <c r="V24" i="4"/>
  <c r="U24" i="4"/>
  <c r="T24" i="4"/>
  <c r="S24" i="4"/>
  <c r="R24" i="4"/>
  <c r="Q24" i="4"/>
  <c r="P24" i="4"/>
  <c r="O24" i="4"/>
  <c r="N24" i="4"/>
  <c r="M24" i="4"/>
  <c r="L24" i="4"/>
  <c r="K24" i="4"/>
  <c r="J24" i="4"/>
  <c r="I24" i="4"/>
  <c r="H24" i="4"/>
  <c r="G24" i="4"/>
  <c r="F24" i="4"/>
  <c r="E24" i="4"/>
</calcChain>
</file>

<file path=xl/sharedStrings.xml><?xml version="1.0" encoding="utf-8"?>
<sst xmlns="http://schemas.openxmlformats.org/spreadsheetml/2006/main" count="1189" uniqueCount="183">
  <si>
    <t>Andalucía</t>
  </si>
  <si>
    <t>Aragón</t>
  </si>
  <si>
    <t>P. de Asturias</t>
  </si>
  <si>
    <t>I. Baleares</t>
  </si>
  <si>
    <t>Canarias</t>
  </si>
  <si>
    <t>Cantabria</t>
  </si>
  <si>
    <t>Castilla-La Mancha</t>
  </si>
  <si>
    <t>Castilla y León</t>
  </si>
  <si>
    <t>Cataluña</t>
  </si>
  <si>
    <t>Extremadura</t>
  </si>
  <si>
    <t>Galicia</t>
  </si>
  <si>
    <t>C. de Madrid</t>
  </si>
  <si>
    <t>R. de Murcia</t>
  </si>
  <si>
    <t>C. F. de Navarra</t>
  </si>
  <si>
    <t>Pais Vasco</t>
  </si>
  <si>
    <t>La Rioja</t>
  </si>
  <si>
    <t>C. Valenciana</t>
  </si>
  <si>
    <t>2.1</t>
  </si>
  <si>
    <t>2.2</t>
  </si>
  <si>
    <t>País Vasco</t>
  </si>
  <si>
    <t>Forestación y restauración de la cubierta vegetal</t>
  </si>
  <si>
    <t>Protección 
hidrológico-forestal</t>
  </si>
  <si>
    <t xml:space="preserve">     Control de procesos erosivos</t>
  </si>
  <si>
    <t xml:space="preserve">     Restauración de ríos y riberas</t>
  </si>
  <si>
    <t>Tratamientos selvícolas</t>
  </si>
  <si>
    <t>Prevención de incendios forestales</t>
  </si>
  <si>
    <t>Comunicación, concienciación y divulgación sobre el sector forestal</t>
  </si>
  <si>
    <t>Extinción de incendios forestales</t>
  </si>
  <si>
    <t>Plagas y enfermedades forestales</t>
  </si>
  <si>
    <t>Protección de los espacios naturales de especial interés</t>
  </si>
  <si>
    <t>Ordenación y aprovechamiento de los recursos forestales</t>
  </si>
  <si>
    <t>Mejora de pastos</t>
  </si>
  <si>
    <t>Creación y mantenimiento de vías forestales</t>
  </si>
  <si>
    <t>Protección de flora y fauna silvestre</t>
  </si>
  <si>
    <t>Inversiones en caza y pesca</t>
  </si>
  <si>
    <t>Uso público recreativo, educación ambiental, participación social y desarrollo socioeconómico</t>
  </si>
  <si>
    <t>Investigación forestal</t>
  </si>
  <si>
    <t>Investigación de causas de incendios forestales</t>
  </si>
  <si>
    <t>Información forestal - Inventarios y mapas</t>
  </si>
  <si>
    <t>Recursos genéticos forestales</t>
  </si>
  <si>
    <t>Defensa de la propiedad (deslindes, amojonamientos…)</t>
  </si>
  <si>
    <t>Otros gastos en el sector forestal</t>
  </si>
  <si>
    <t>Subvenciones</t>
  </si>
  <si>
    <t>TOTAL</t>
  </si>
  <si>
    <t>Ceuta</t>
  </si>
  <si>
    <t>Melilla</t>
  </si>
  <si>
    <t>Asturias</t>
  </si>
  <si>
    <t>Baleares</t>
  </si>
  <si>
    <t>Castilla León</t>
  </si>
  <si>
    <t>C.Valenciana</t>
  </si>
  <si>
    <t>Madrid</t>
  </si>
  <si>
    <t>Murcia</t>
  </si>
  <si>
    <t>Navarra</t>
  </si>
  <si>
    <t>-</t>
  </si>
  <si>
    <t>Forestación y Restauración de la Cubierta Vegetal</t>
  </si>
  <si>
    <t>Protección Hidrológico Forestal</t>
  </si>
  <si>
    <t>Control de procesos erosivos</t>
  </si>
  <si>
    <t>Restauración de ríos y riberas</t>
  </si>
  <si>
    <t>Protección de Flora y fauna silvestre</t>
  </si>
  <si>
    <t>Uso público recreativo y Educación Ambiental</t>
  </si>
  <si>
    <t>Prevención de Incendios Forestales</t>
  </si>
  <si>
    <t>Participación social y desarrollo socioeconómico</t>
  </si>
  <si>
    <t>Extinción de Incendios forestales</t>
  </si>
  <si>
    <t>Investigación Forestal</t>
  </si>
  <si>
    <t>Plagas y Enfermedades forestales</t>
  </si>
  <si>
    <t>Otras Inversiones en el sector forestal</t>
  </si>
  <si>
    <t>Protección hidrológico-forestal</t>
  </si>
  <si>
    <t>Comunicación, concienciación y divulgación sobre incendios forestales</t>
  </si>
  <si>
    <t>Uso público recreativo, educación ambiental, participación social y desarrollo socioeconómico.</t>
  </si>
  <si>
    <t>Total general</t>
  </si>
  <si>
    <t xml:space="preserve"> Principado de Asturias</t>
  </si>
  <si>
    <t>Islas Baleares</t>
  </si>
  <si>
    <t>Comunidad de Madrid</t>
  </si>
  <si>
    <t>Región de Murcia</t>
  </si>
  <si>
    <t>Comunidad Foral de Navarra</t>
  </si>
  <si>
    <t>Comunidad Valenciana</t>
  </si>
  <si>
    <t>Protección hidrológico forestal:     Control de procesos erosivos</t>
  </si>
  <si>
    <t>Protección hidrológico forestal:     Restauración de ríos y riberas</t>
  </si>
  <si>
    <t>Uso público recreativo y desarrollo socioeconómico: Uso público, recreativo y educación ambiental</t>
  </si>
  <si>
    <t>Uso público recreativo y desarrollo socioeconómico: Participación social y desarrollo socioeconómico</t>
  </si>
  <si>
    <t xml:space="preserve">AGE </t>
  </si>
  <si>
    <t>AGE</t>
  </si>
  <si>
    <t>Principado de Asturias</t>
  </si>
  <si>
    <t>C. Foral de Navarra</t>
  </si>
  <si>
    <t>Extinción de incendios forestales capitulo II</t>
  </si>
  <si>
    <t>Total subvenciones</t>
  </si>
  <si>
    <t xml:space="preserve"> </t>
  </si>
  <si>
    <t>La partida de prevención de incendios forestales no incluye comunicación.</t>
  </si>
  <si>
    <t>La partida de plagas y enfermedades forestales es un encargo de Sanidad Forestal realizado por GAN (Gestión Ambiental de Navarra).</t>
  </si>
  <si>
    <t>La partida de protección de los espacios naturales de especial interés consiste en una inversión al Parque de Urbasa y un encargo a GAN (Gestión Ambiental de Navarra).</t>
  </si>
  <si>
    <t>La inversión en creación y mantenimiento de las vías forestales ha sido estimada en base a una partida comodín.</t>
  </si>
  <si>
    <t>La investigación de las causas de los incendios forestales recae en las fuerzas y cuerpos de seguridad (Policía Foral), con un presupuesto global que no desglosa este tipo de acciones, no pudiéndose aportar su cuantía.</t>
  </si>
  <si>
    <t>La inversión en defensa de la propiedad ha sido destinada a la clasificación y deslinde de cañadas, así como a la investigación de Montes de Utilidad Pública.</t>
  </si>
  <si>
    <t>La partida de subvenciones únicamente refleja el importe que ha pagado Navarra desde sus partidas presupuestarias. Sin embargo, no incluye la financiación privada aportada por el beneficiario y, por tanto, la inversión real es mayor a la reflejada en este estudio. Las subvenciones han sido destinadas a mantenimientos y pérdidas de renta de repoblaciones de años anteriores, trabajos forestales y acciones de prevención de incendios forestales, ayudas a maquinaria forestal y planes de gestión forestal.</t>
  </si>
  <si>
    <r>
      <t>La partida</t>
    </r>
    <r>
      <rPr>
        <sz val="11"/>
        <color theme="1"/>
        <rFont val="Calibri"/>
        <family val="2"/>
        <scheme val="minor"/>
      </rPr>
      <t>  de inversión en comunicación, concienciación y divulgación sobre el sector forestal se realiza por convenio con Foresna y Ademan.</t>
    </r>
  </si>
  <si>
    <t>COMUNIDADES AUTÓNOMAS</t>
  </si>
  <si>
    <t>Ministerio de Defensa</t>
  </si>
  <si>
    <t>Organismo Autónomo de Parques Nacionales</t>
  </si>
  <si>
    <t xml:space="preserve">Ministerio para la Transición Ecológica y el Reto Demográfico </t>
  </si>
  <si>
    <t>Subdirección General de Política Forestal y Lucha contra la Desertificación</t>
  </si>
  <si>
    <t>Dirección General del Agua</t>
  </si>
  <si>
    <t>Subdirección General de Biodiversidad Terrestre y Marina</t>
  </si>
  <si>
    <t>Datos de la inversión económica realizada en el sector forestal español en los años 2021 y 2022</t>
  </si>
  <si>
    <t>ADMINISTRACIÓN GENERAL DEL ESTADO</t>
  </si>
  <si>
    <t xml:space="preserve">Comunidad Valenciana </t>
  </si>
  <si>
    <r>
      <rPr>
        <b/>
        <sz val="11"/>
        <color theme="1"/>
        <rFont val="Calibri"/>
        <family val="2"/>
        <scheme val="minor"/>
      </rPr>
      <t>Comunidad Valenciana</t>
    </r>
    <r>
      <rPr>
        <sz val="11"/>
        <color theme="1"/>
        <rFont val="Calibri"/>
        <family val="2"/>
        <scheme val="minor"/>
      </rPr>
      <t xml:space="preserve"> </t>
    </r>
  </si>
  <si>
    <t>NOTAS DE INVERSIÓN DE LAS ADMINISTRACIONES AUTONÓMICAS AÑOS 2021 y 2022</t>
  </si>
  <si>
    <t>Descripción</t>
  </si>
  <si>
    <t xml:space="preserve">Ministerio para la Transición Ecológica y el Reto Demográfico. Dirección General de Biodiversidad, Bosques y Desertificación. Subdirección General de Política Forestal y Lucha contra la Desertificación. </t>
  </si>
  <si>
    <t>Organismo</t>
  </si>
  <si>
    <t>Método de recogida de datos</t>
  </si>
  <si>
    <t>Última fecha de actualización</t>
  </si>
  <si>
    <t xml:space="preserve">Recopilación de información a través de cuestionario bienal que rellenan los organismos públicos que realizan inversiones de carácter forestal. </t>
  </si>
  <si>
    <t>Dirección General de Biodiversidad, Bosques y Desertificación:</t>
  </si>
  <si>
    <t>C.H. del Cantábrico</t>
  </si>
  <si>
    <t>C.H. del Duero</t>
  </si>
  <si>
    <t>C.H. del Ebro</t>
  </si>
  <si>
    <t>C.H. del Guadiana</t>
  </si>
  <si>
    <t>C.H. del Guadalquivir</t>
  </si>
  <si>
    <t>C.H. del Júcar</t>
  </si>
  <si>
    <t>C.H. del Miño</t>
  </si>
  <si>
    <t>C.H. del Segura</t>
  </si>
  <si>
    <t>C.H. del Tajo</t>
  </si>
  <si>
    <t xml:space="preserve">Confederaciones Hidrográficas: </t>
  </si>
  <si>
    <t>XIII ESTUDIO DE INVERSIÓN EN EL SECTOR FORESTAL AÑOS 2021 y 2022</t>
  </si>
  <si>
    <t>La partida de información forestal – Inventarios y mapas refleja la inversión realizada por la Red de Información Ambiental de Andalucía.</t>
  </si>
  <si>
    <t xml:space="preserve">Incluido en Forestación y restauración de la cubierta vegetal </t>
  </si>
  <si>
    <t>Incluyen los 5.606.249 € anuales de los helicópteros multifuncionales de la DG Emergencias</t>
  </si>
  <si>
    <r>
      <t>La investigación de causas de incendios forestales se realiza con medios propios de la Junta de las Comunidades de Castilla-La Mancha y por tanto no hay inversión</t>
    </r>
    <r>
      <rPr>
        <sz val="11"/>
        <rFont val="Calibri"/>
        <family val="2"/>
        <scheme val="minor"/>
      </rPr>
      <t xml:space="preserve"> en esta partida.</t>
    </r>
  </si>
  <si>
    <t xml:space="preserve">●  La partida de subvención para prevención de incendios está incluida en la  inversión en obras, servicios y proyectos.  
●  La partida de “otras inversiones no productivas”, incluye otras subvenciones de la submedida 8.6 industrias y empresas forestales. </t>
  </si>
  <si>
    <t>14.1</t>
  </si>
  <si>
    <t>14.2</t>
  </si>
  <si>
    <t>La partida de protección de flora y fauna silvestre consiste en estudios y ayudas agroambientales en especies esteparias</t>
  </si>
  <si>
    <t>El apartado de recursos genéticos forestales consiste en la inversión realizada a un encargo a GAN (Gestión Ambiental de Navarra) de Sanidad Forestal.</t>
  </si>
  <si>
    <t>Incluye la redacción de proyectos distintos de planes de ordenación; apoyo a la Dirección de Obra y Coordinación Seguridad y Salud; repoblaciones forestales, ayudas a la regeneración natural  e inversión en vías pecuarias</t>
  </si>
  <si>
    <t>Las subvenciones (capítulo 4/7) en prevención de incendios forestales se desglosan en:
● Medidas de prevención mediante inversiones (FEADER - Operación 8.3.2. de Sanidad forestal); 
● Inversiones no productivas de gestión forestal (FEADER - Operación 8.5.1. de Redacción de instrumentos de gestión forestal sostenible y FEADER Operación 8.5.2. de Gestión forestal sostenible para la mejora ambiental paisajística y fomento de ecosistemas forestales). 
● Otras inversiones no productivas en planificación y ordenación, gestión forestal e industrias forestales (Capítulo 7 FEADER – Operaciones 8.5.1, 8.5.2. y 8.6.1. respectivamente).
Del total de subvenciones, el 38,14% es cofinanciado por la Generalitat Valenciana.</t>
  </si>
  <si>
    <t>ADMINISTRACIONES PÚBLICAS QUE HAN APORTADO DATOS PARA LA ELABORACIÓN DEL 
XIII ESTUDIO DE INVERSIÓN EN EL SECTOR FORESTAL  AÑOS 2021 y 2022</t>
  </si>
  <si>
    <t>…</t>
  </si>
  <si>
    <t xml:space="preserve">- “…”: No hay datos disponibles </t>
  </si>
  <si>
    <t>- “0”: Valor cero confirmado.</t>
  </si>
  <si>
    <t>*Nota: Las notas de los estudios de inversión en el sector forestal de años anteriores se pueden encontrar en el siguiente enlace: 
https://www.miteco.gob.es/va/biodiversidad/estadisticas/forestal_econ_comercio_exterior.html</t>
  </si>
  <si>
    <t>- Conselleria de Medio Ambiente, Infraestructuras y Territorio. Dirección General de Medio Natural y Animal.</t>
  </si>
  <si>
    <r>
      <rPr>
        <b/>
        <sz val="13"/>
        <color rgb="FF231F20"/>
        <rFont val="Trebuchet MS"/>
        <family val="2"/>
      </rPr>
      <t>Andalucía</t>
    </r>
    <r>
      <rPr>
        <b/>
        <sz val="12"/>
        <color rgb="FF231F20"/>
        <rFont val="Trebuchet MS"/>
        <family val="2"/>
      </rPr>
      <t xml:space="preserve"> </t>
    </r>
    <r>
      <rPr>
        <b/>
        <sz val="11"/>
        <color rgb="FF231F20"/>
        <rFont val="Trebuchet MS"/>
        <family val="2"/>
      </rPr>
      <t>- Consejería de Sostenibilidad, Medio Ambiente y Economía Azul.</t>
    </r>
  </si>
  <si>
    <r>
      <rPr>
        <b/>
        <sz val="13"/>
        <color rgb="FF231F20"/>
        <rFont val="Trebuchet MS"/>
        <family val="2"/>
      </rPr>
      <t xml:space="preserve">Canarias </t>
    </r>
    <r>
      <rPr>
        <b/>
        <sz val="11"/>
        <color rgb="FF231F20"/>
        <rFont val="Trebuchet MS"/>
        <family val="2"/>
      </rPr>
      <t>- Consejería de Transición Ecológica y Energía. Dirección General de Espacios Naturales y Biodiversidad.</t>
    </r>
  </si>
  <si>
    <r>
      <t xml:space="preserve">Castilla-La Mancha </t>
    </r>
    <r>
      <rPr>
        <b/>
        <sz val="11"/>
        <color rgb="FF231F20"/>
        <rFont val="Trebuchet MS"/>
        <family val="2"/>
      </rPr>
      <t xml:space="preserve">- Consejería de Desarrollo Sostenible. Dirección General de Medio Natural y Biodiversidad. </t>
    </r>
  </si>
  <si>
    <r>
      <rPr>
        <b/>
        <sz val="13"/>
        <color rgb="FF231F20"/>
        <rFont val="Trebuchet MS"/>
        <family val="2"/>
      </rPr>
      <t xml:space="preserve">Comunidad Foral de Navarra </t>
    </r>
    <r>
      <rPr>
        <b/>
        <sz val="11"/>
        <color rgb="FF231F20"/>
        <rFont val="Trebuchet MS"/>
        <family val="2"/>
      </rPr>
      <t xml:space="preserve">- Consejería de Desarrollo Rural y Medio Ambiente. Dirección General de Medio Ambiente. </t>
    </r>
  </si>
  <si>
    <r>
      <rPr>
        <b/>
        <sz val="13"/>
        <color rgb="FF231F20"/>
        <rFont val="Trebuchet MS"/>
        <family val="2"/>
      </rPr>
      <t xml:space="preserve">País Vasco </t>
    </r>
    <r>
      <rPr>
        <b/>
        <sz val="11"/>
        <color rgb="FF231F20"/>
        <rFont val="Trebuchet MS"/>
        <family val="2"/>
      </rPr>
      <t xml:space="preserve">- Departamento de Sostenibilidad, Agricultura y Medio Natural. </t>
    </r>
  </si>
  <si>
    <t>Protección hidrológico forestal: Control de procesos erosivos</t>
  </si>
  <si>
    <t>Secretaría de Estado de Defensa. Dirección General de Infraestructura.</t>
  </si>
  <si>
    <t>Total General</t>
  </si>
  <si>
    <t>Uso público recreativo, ed. ambiental, participación social y desarrollo socioeconómico</t>
  </si>
  <si>
    <t>79.244,444,37</t>
  </si>
  <si>
    <r>
      <t>Prevención de incendios forestales</t>
    </r>
    <r>
      <rPr>
        <b/>
        <sz val="9"/>
        <color theme="1"/>
        <rFont val="Verdana"/>
        <family val="2"/>
      </rPr>
      <t>*</t>
    </r>
  </si>
  <si>
    <t>Castilla y  León</t>
  </si>
  <si>
    <t>Publicaciones de años anteriores</t>
  </si>
  <si>
    <t xml:space="preserve">Los estudios de inversión en el sector forestal de años anteriores se pueden encontrar en el siguiente enlace:
https://www.miteco.gob.es/va/biodiversidad/estadisticas/forestal_econ_comercio_exterior.html </t>
  </si>
  <si>
    <t>Febrero de 2025</t>
  </si>
  <si>
    <t xml:space="preserve">Los Estudios de Inversión y Empleo Forestal recogen los datos de la inversión pública realizada en el sector forestal español por parte de la Administración General del Estado y las Administraciones Autonómica. 
Este archivo recoge los datos del XIII Estudio de Inversión Forestal correspondientes a los años 2021 y 2022 y continúa con la serie de datos estadísticos del sector comenzada en el año 1997, que fue creada como herramienta tanto de divulgación para profesionales del sector, para las Administraciones implicadas, o para los cuidadanos en general, como de investigación sobre la gestión forestal de nuestros montes. 
Gracias a la colaboración por parte de la Administración General del Estado y de las comunidades autónomas, sin cuya contribución sería imposible la elaboración de los Estudios de Inversión y Empleo en el Sector Forestal español. </t>
  </si>
  <si>
    <r>
      <rPr>
        <b/>
        <sz val="11"/>
        <color theme="1"/>
        <rFont val="Calibri"/>
        <family val="2"/>
        <scheme val="minor"/>
      </rPr>
      <t>Aragón</t>
    </r>
    <r>
      <rPr>
        <sz val="11"/>
        <color theme="1"/>
        <rFont val="Calibri"/>
        <family val="2"/>
        <scheme val="minor"/>
      </rPr>
      <t xml:space="preserve"> - Dirección General de Gestión Forestal. Departamento de Medio Ambiente y Turismo. Gobierno de Aragón. </t>
    </r>
  </si>
  <si>
    <r>
      <rPr>
        <b/>
        <sz val="11"/>
        <color theme="1"/>
        <rFont val="Calibri"/>
        <family val="2"/>
        <scheme val="minor"/>
      </rPr>
      <t xml:space="preserve">Principado de Asturias </t>
    </r>
    <r>
      <rPr>
        <sz val="11"/>
        <color theme="1"/>
        <rFont val="Calibri"/>
        <family val="2"/>
        <scheme val="minor"/>
      </rPr>
      <t>- Dirección General de Infraestructuras Rurales y Montes. Consejería de Medio Rural y Política Agraria. Gobierno del Principado de Asturias.</t>
    </r>
  </si>
  <si>
    <r>
      <rPr>
        <b/>
        <sz val="11"/>
        <color theme="1"/>
        <rFont val="Calibri"/>
        <family val="2"/>
        <scheme val="minor"/>
      </rPr>
      <t xml:space="preserve">Canarias </t>
    </r>
    <r>
      <rPr>
        <sz val="11"/>
        <color theme="1"/>
        <rFont val="Calibri"/>
        <family val="2"/>
        <scheme val="minor"/>
      </rPr>
      <t>- Dirección General de Espacios Naturales y Biodiversidad. Consejería de Transición Ecológica y Energía. Gobierno de Canarias.</t>
    </r>
  </si>
  <si>
    <r>
      <rPr>
        <b/>
        <sz val="11"/>
        <color theme="1"/>
        <rFont val="Calibri"/>
        <family val="2"/>
        <scheme val="minor"/>
      </rPr>
      <t>Islas Baleares</t>
    </r>
    <r>
      <rPr>
        <sz val="11"/>
        <color theme="1"/>
        <rFont val="Calibri"/>
        <family val="2"/>
        <scheme val="minor"/>
      </rPr>
      <t xml:space="preserve"> - Dirección General de Medio Natural y Gestión Forestal, Servicio de Gestión Forestal. Consejería de Agricultura, Pesca y Medio Natural. Govern de les Illes Balears.</t>
    </r>
  </si>
  <si>
    <r>
      <t xml:space="preserve">Castilla-La Mancha </t>
    </r>
    <r>
      <rPr>
        <sz val="11"/>
        <color theme="1"/>
        <rFont val="Calibri"/>
        <family val="2"/>
        <scheme val="minor"/>
      </rPr>
      <t>- Dirección General de Medio Natural y Biodiversidad. Consejería de Desarrollo Sostenible. Gobierno de Castilla-La Mancha.</t>
    </r>
  </si>
  <si>
    <r>
      <rPr>
        <b/>
        <sz val="11"/>
        <color theme="1"/>
        <rFont val="Calibri"/>
        <family val="2"/>
        <scheme val="minor"/>
      </rPr>
      <t>Castilla y León</t>
    </r>
    <r>
      <rPr>
        <sz val="11"/>
        <color theme="1"/>
        <rFont val="Calibri"/>
        <family val="2"/>
        <scheme val="minor"/>
      </rPr>
      <t xml:space="preserve"> - Dirección General de Patrimonio Natural y Política Forestal. Consejería de Medio Ambiente, Vivienda y Ordenación del Territorio. Gobierno de Castilla y León.</t>
    </r>
  </si>
  <si>
    <r>
      <rPr>
        <b/>
        <sz val="11"/>
        <color theme="1"/>
        <rFont val="Calibri"/>
        <family val="2"/>
        <scheme val="minor"/>
      </rPr>
      <t xml:space="preserve">Cataluña </t>
    </r>
    <r>
      <rPr>
        <sz val="11"/>
        <color theme="1"/>
        <rFont val="Calibri"/>
        <family val="2"/>
        <scheme val="minor"/>
      </rPr>
      <t>- Dirección General de Ecosistemas Forestales y Gestión del Medio. Departamento de Agricultura, Ganadería, Pesca y Alimentación. Generalitat de Catalunya.</t>
    </r>
  </si>
  <si>
    <r>
      <rPr>
        <b/>
        <sz val="11"/>
        <color theme="1"/>
        <rFont val="Calibri"/>
        <family val="2"/>
        <scheme val="minor"/>
      </rPr>
      <t>Extremadura</t>
    </r>
    <r>
      <rPr>
        <sz val="11"/>
        <color theme="1"/>
        <rFont val="Calibri"/>
        <family val="2"/>
        <scheme val="minor"/>
      </rPr>
      <t xml:space="preserve"> - Dirección General de Gestión Forestal, Caza y Pesca. Consejería de Gestión Forestal y Mundo Rural. Junta de Extremadura.</t>
    </r>
  </si>
  <si>
    <r>
      <rPr>
        <b/>
        <sz val="11"/>
        <color theme="1"/>
        <rFont val="Calibri"/>
        <family val="2"/>
        <scheme val="minor"/>
      </rPr>
      <t xml:space="preserve">La Rioja </t>
    </r>
    <r>
      <rPr>
        <sz val="11"/>
        <color theme="1"/>
        <rFont val="Calibri"/>
        <family val="2"/>
        <scheme val="minor"/>
      </rPr>
      <t>- Direccción General de Medio Natural. Consejería de Agricultura, Ganadería, Mundo Rural y Medio Ambiente. Gobierno de La Rioja.</t>
    </r>
  </si>
  <si>
    <r>
      <rPr>
        <b/>
        <sz val="11"/>
        <color theme="1"/>
        <rFont val="Calibri"/>
        <family val="2"/>
        <scheme val="minor"/>
      </rPr>
      <t xml:space="preserve">Comunidad de Madrid </t>
    </r>
    <r>
      <rPr>
        <sz val="11"/>
        <color theme="1"/>
        <rFont val="Calibri"/>
        <family val="2"/>
        <scheme val="minor"/>
      </rPr>
      <t>- Dirección General de Biodiversidad y Gestión Forestal. Consejería Medio Ambiente, Agricultura e Interior. Gobierno de la Comunidad de Madrid.</t>
    </r>
  </si>
  <si>
    <r>
      <rPr>
        <b/>
        <sz val="11"/>
        <color theme="1"/>
        <rFont val="Calibri"/>
        <family val="2"/>
        <scheme val="minor"/>
      </rPr>
      <t>Comunidad Foral de Navarra</t>
    </r>
    <r>
      <rPr>
        <sz val="11"/>
        <color theme="1"/>
        <rFont val="Calibri"/>
        <family val="2"/>
        <scheme val="minor"/>
      </rPr>
      <t xml:space="preserve"> - Dirección General de Medio Ambiente. Consejería de Desarrollo Rural y Medio Ambiente. Gobierno de Navarra.</t>
    </r>
  </si>
  <si>
    <r>
      <rPr>
        <b/>
        <sz val="11"/>
        <color theme="1"/>
        <rFont val="Calibri"/>
        <family val="2"/>
        <scheme val="minor"/>
      </rPr>
      <t>Galicia</t>
    </r>
    <r>
      <rPr>
        <sz val="11"/>
        <color theme="1"/>
        <rFont val="Calibri"/>
        <family val="2"/>
        <scheme val="minor"/>
      </rPr>
      <t xml:space="preserve"> </t>
    </r>
  </si>
  <si>
    <t>- Dirección General de Defensa del Monte. Consellería del Medio Rural. Xunta de Galicia.</t>
  </si>
  <si>
    <r>
      <rPr>
        <b/>
        <sz val="11"/>
        <color theme="1"/>
        <rFont val="Calibri"/>
        <family val="2"/>
        <scheme val="minor"/>
      </rPr>
      <t xml:space="preserve">Región de Murcia </t>
    </r>
    <r>
      <rPr>
        <sz val="11"/>
        <color theme="1"/>
        <rFont val="Calibri"/>
        <family val="2"/>
        <scheme val="minor"/>
      </rPr>
      <t/>
    </r>
  </si>
  <si>
    <t xml:space="preserve">- Dirección General de Patrimonio Natural y Acción Climática. Consejería de Medio Ambiente, Investigación y Mar Menor. Región de Murcia. </t>
  </si>
  <si>
    <t>- Dirección General de Seguridad Ciudadana y Emergencias. Consegería de Agua, Agricultura, Ganadería y Pesca. Región de Murcia.</t>
  </si>
  <si>
    <t xml:space="preserve">- Dirección General de Medio Natural y Animal. Consellería de Medio Ambiente, Infraestructuras y Territorio. Generalitat Valenciana. </t>
  </si>
  <si>
    <t>- Dirección General de Patrimonio Natural. Consellería de Medio Ambiente y Cambio Climático.  Xunta de Galicia.</t>
  </si>
  <si>
    <t xml:space="preserve">- Dirección General de Planificación y Ordenación Forestal.Consellería del Medio Rural. Xunta de Galicia.  </t>
  </si>
  <si>
    <r>
      <rPr>
        <b/>
        <sz val="11"/>
        <color theme="1"/>
        <rFont val="Calibri"/>
        <family val="2"/>
        <scheme val="minor"/>
      </rPr>
      <t>Andalucia</t>
    </r>
    <r>
      <rPr>
        <sz val="11"/>
        <color theme="1"/>
        <rFont val="Calibri"/>
        <family val="2"/>
        <scheme val="minor"/>
      </rPr>
      <t xml:space="preserve"> - Dirección General de Sostenibilidad Ambiental y Economía Circular. </t>
    </r>
    <r>
      <rPr>
        <sz val="11"/>
        <color theme="1"/>
        <rFont val="Calibri"/>
        <family val="2"/>
        <scheme val="minor"/>
      </rPr>
      <t xml:space="preserve">Consejería de Sostenibilidad, Medio Ambiente y Economía Azul. Junta de Andalucía. </t>
    </r>
  </si>
  <si>
    <r>
      <rPr>
        <b/>
        <sz val="11"/>
        <color theme="1"/>
        <rFont val="Calibri"/>
        <family val="2"/>
        <scheme val="minor"/>
      </rPr>
      <t>País Vasco</t>
    </r>
    <r>
      <rPr>
        <sz val="11"/>
        <color theme="1"/>
        <rFont val="Calibri"/>
        <family val="2"/>
        <scheme val="minor"/>
      </rPr>
      <t xml:space="preserve"> - </t>
    </r>
    <r>
      <rPr>
        <sz val="11"/>
        <rFont val="Calibri"/>
        <family val="2"/>
        <scheme val="minor"/>
      </rPr>
      <t xml:space="preserve">Diputación Foral de Álava. Gobierno Vasco. </t>
    </r>
  </si>
  <si>
    <t>- Agencia Valenciana de Seguridad y Respuesta a las Emergencias. Consellería de Justicia e Interior. Generalitat Valenciana</t>
  </si>
  <si>
    <t>La partida de información forestal – Inventarios y mapas ha sido destinada a la realización de Planes Comerciales de encardo y fenología por parte de NADAPTA (Adaptación de Navarra al Cambio Climático).</t>
  </si>
  <si>
    <t>La partida de información forestal – Inventarios y mapas consiste en un encargo a VAERSA (Valenciana d’Estratègies i Recursos per la Sostenibilitat Ambiental) para el apoyo en la recopilación de información y elaboración de cartografía de montes, vías pecuarias y trabajos forestales.</t>
  </si>
  <si>
    <t>Los datos de inversión reflejados en este informe se correponden con los presupuestos de la Diputación Foral de Álava. Además se añaden los datos de Guipuzkoa y Bizkaia a partir de los presupuestos generales de dichas diputaciones distribuidos en función de los epígrafes, asociación forestal, ayudas sector forestal, montes forales, MUP, etc. estando en el caso de Bizkaia más desglosados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</si>
</sst>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43" formatCode="_-* #,##0.00_-;\-* #,##0.00_-;_-* &quot;-&quot;??_-;_-@_-"/>
    <numFmt numFmtId="164" formatCode="#,##0.00_ ;[Red]\-#,##0.00\ "/>
  </numFmts>
  <fonts count="41" x14ac:knownFonts="1">
    <font>
      <sz val="11"/>
      <color theme="1"/>
      <name val="Calibri"/>
      <family val="2"/>
      <scheme val="minor"/>
    </font>
    <font>
      <sz val="11"/>
      <color rgb="FFFF0000"/>
      <name val="Calibri"/>
      <family val="2"/>
      <scheme val="minor"/>
    </font>
    <font>
      <sz val="11"/>
      <name val="Calibri"/>
      <family val="2"/>
    </font>
    <font>
      <sz val="11"/>
      <name val="Calibri"/>
      <family val="2"/>
      <scheme val="minor"/>
    </font>
    <font>
      <b/>
      <sz val="11"/>
      <color indexed="8"/>
      <name val="Calibri"/>
      <family val="2"/>
    </font>
    <font>
      <b/>
      <sz val="11"/>
      <name val="Calibri"/>
      <family val="2"/>
    </font>
    <font>
      <b/>
      <sz val="11"/>
      <color theme="1"/>
      <name val="Calibri"/>
      <family val="2"/>
      <scheme val="minor"/>
    </font>
    <font>
      <b/>
      <sz val="11"/>
      <color indexed="8"/>
      <name val="Calibri"/>
      <family val="2"/>
      <scheme val="minor"/>
    </font>
    <font>
      <i/>
      <sz val="11"/>
      <color theme="1"/>
      <name val="Calibri"/>
      <family val="2"/>
      <scheme val="minor"/>
    </font>
    <font>
      <sz val="11"/>
      <color indexed="8"/>
      <name val="Calibri"/>
      <family val="2"/>
      <scheme val="minor"/>
    </font>
    <font>
      <b/>
      <sz val="11"/>
      <name val="Calibri"/>
      <family val="2"/>
      <scheme val="minor"/>
    </font>
    <font>
      <sz val="11"/>
      <color theme="1"/>
      <name val="Calibri"/>
      <family val="2"/>
    </font>
    <font>
      <sz val="11"/>
      <color indexed="8"/>
      <name val="Calibri"/>
      <family val="2"/>
    </font>
    <font>
      <b/>
      <sz val="11"/>
      <color theme="1"/>
      <name val="Calibri"/>
      <family val="2"/>
    </font>
    <font>
      <sz val="11"/>
      <color rgb="FF000000"/>
      <name val="Calibri"/>
      <family val="2"/>
    </font>
    <font>
      <b/>
      <sz val="11"/>
      <color rgb="FF000000"/>
      <name val="Calibri"/>
      <family val="2"/>
    </font>
    <font>
      <b/>
      <sz val="10"/>
      <color rgb="FF000000"/>
      <name val="Calibri"/>
      <family val="2"/>
    </font>
    <font>
      <sz val="10"/>
      <color rgb="FF000000"/>
      <name val="Calibri"/>
      <family val="2"/>
      <charset val="1"/>
    </font>
    <font>
      <sz val="11"/>
      <color rgb="FF000000"/>
      <name val="Calibri"/>
      <family val="2"/>
      <charset val="1"/>
    </font>
    <font>
      <sz val="10"/>
      <name val="Arial"/>
      <family val="2"/>
      <charset val="1"/>
    </font>
    <font>
      <b/>
      <sz val="18"/>
      <color theme="1"/>
      <name val="Calibri"/>
      <family val="2"/>
      <scheme val="minor"/>
    </font>
    <font>
      <b/>
      <sz val="12"/>
      <color theme="1"/>
      <name val="Calibri"/>
      <family val="2"/>
      <scheme val="minor"/>
    </font>
    <font>
      <b/>
      <sz val="10"/>
      <color rgb="FF231F20"/>
      <name val="Trebuchet MS"/>
      <family val="2"/>
    </font>
    <font>
      <sz val="10"/>
      <color rgb="FF231F20"/>
      <name val="Trebuchet MS"/>
      <family val="2"/>
    </font>
    <font>
      <sz val="10"/>
      <name val="Arial"/>
      <family val="2"/>
    </font>
    <font>
      <sz val="11"/>
      <color rgb="FF231F20"/>
      <name val="Calibri"/>
      <family val="2"/>
      <scheme val="minor"/>
    </font>
    <font>
      <b/>
      <sz val="11"/>
      <color rgb="FF231F20"/>
      <name val="Trebuchet MS"/>
      <family val="2"/>
    </font>
    <font>
      <sz val="14"/>
      <color theme="1"/>
      <name val="Calibri"/>
      <family val="2"/>
      <scheme val="minor"/>
    </font>
    <font>
      <b/>
      <sz val="12"/>
      <color rgb="FF231F20"/>
      <name val="Trebuchet MS"/>
      <family val="2"/>
    </font>
    <font>
      <b/>
      <sz val="13"/>
      <color rgb="FF231F20"/>
      <name val="Trebuchet MS"/>
      <family val="2"/>
    </font>
    <font>
      <b/>
      <sz val="14"/>
      <color theme="4"/>
      <name val="Calibri"/>
      <family val="2"/>
      <scheme val="minor"/>
    </font>
    <font>
      <sz val="10"/>
      <name val="Trebuchet MS"/>
      <family val="2"/>
    </font>
    <font>
      <b/>
      <sz val="11"/>
      <color rgb="FFFF0000"/>
      <name val="Calibri"/>
      <family val="2"/>
      <scheme val="minor"/>
    </font>
    <font>
      <b/>
      <sz val="10"/>
      <name val="Trebuchet MS"/>
      <family val="2"/>
    </font>
    <font>
      <b/>
      <sz val="11"/>
      <name val="Trebuchet MS"/>
      <family val="2"/>
    </font>
    <font>
      <sz val="11"/>
      <color theme="1"/>
      <name val="Calibri"/>
      <family val="2"/>
      <scheme val="minor"/>
    </font>
    <font>
      <b/>
      <u/>
      <sz val="16"/>
      <color theme="4"/>
      <name val="Calibri"/>
      <family val="2"/>
      <scheme val="minor"/>
    </font>
    <font>
      <b/>
      <sz val="9"/>
      <color theme="1"/>
      <name val="Verdana"/>
      <family val="2"/>
    </font>
    <font>
      <sz val="11"/>
      <color rgb="FFFF0000"/>
      <name val="Calibri"/>
      <family val="2"/>
    </font>
    <font>
      <sz val="11"/>
      <color rgb="FFC00000"/>
      <name val="Calibri"/>
      <family val="2"/>
      <scheme val="minor"/>
    </font>
    <font>
      <i/>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CCCCFF"/>
      </patternFill>
    </fill>
    <fill>
      <patternFill patternType="solid">
        <fgColor theme="0"/>
        <bgColor rgb="FF9DC3E6"/>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0"/>
      </left>
      <right/>
      <top style="thin">
        <color theme="0"/>
      </top>
      <bottom/>
      <diagonal/>
    </border>
  </borders>
  <cellStyleXfs count="5">
    <xf numFmtId="0" fontId="0" fillId="0" borderId="0"/>
    <xf numFmtId="0" fontId="18" fillId="0" borderId="0"/>
    <xf numFmtId="0" fontId="19" fillId="0" borderId="0"/>
    <xf numFmtId="0" fontId="24" fillId="0" borderId="0"/>
    <xf numFmtId="43" fontId="35" fillId="0" borderId="0" applyFont="0" applyFill="0" applyBorder="0" applyAlignment="0" applyProtection="0"/>
  </cellStyleXfs>
  <cellXfs count="227">
    <xf numFmtId="0" fontId="0" fillId="0" borderId="0" xfId="0"/>
    <xf numFmtId="0" fontId="4" fillId="0" borderId="0" xfId="0" applyFont="1" applyAlignment="1">
      <alignment horizontal="center" vertical="center" wrapText="1"/>
    </xf>
    <xf numFmtId="0" fontId="11" fillId="0" borderId="0" xfId="0" applyFont="1"/>
    <xf numFmtId="0" fontId="0" fillId="2" borderId="0" xfId="0" applyFill="1"/>
    <xf numFmtId="4" fontId="0" fillId="2" borderId="0" xfId="0" applyNumberFormat="1" applyFill="1"/>
    <xf numFmtId="4" fontId="17" fillId="2" borderId="0" xfId="0" applyNumberFormat="1" applyFont="1" applyFill="1"/>
    <xf numFmtId="0" fontId="0" fillId="2" borderId="1" xfId="0" applyFill="1" applyBorder="1"/>
    <xf numFmtId="4" fontId="17" fillId="2" borderId="1" xfId="0" applyNumberFormat="1" applyFont="1" applyFill="1" applyBorder="1"/>
    <xf numFmtId="4" fontId="17" fillId="4" borderId="1" xfId="0" applyNumberFormat="1" applyFont="1" applyFill="1" applyBorder="1"/>
    <xf numFmtId="4" fontId="17"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0" xfId="0" applyFont="1" applyFill="1" applyAlignment="1">
      <alignment horizontal="center" vertical="center"/>
    </xf>
    <xf numFmtId="0" fontId="0" fillId="2" borderId="1" xfId="0" applyFill="1" applyBorder="1" applyAlignment="1">
      <alignment vertical="center"/>
    </xf>
    <xf numFmtId="4" fontId="17" fillId="2" borderId="1" xfId="0" applyNumberFormat="1" applyFont="1" applyFill="1" applyBorder="1" applyAlignment="1">
      <alignment vertical="center"/>
    </xf>
    <xf numFmtId="0" fontId="0" fillId="2" borderId="0" xfId="0" applyFill="1" applyAlignment="1">
      <alignment vertical="center"/>
    </xf>
    <xf numFmtId="0" fontId="15" fillId="2" borderId="1" xfId="0" applyFont="1" applyFill="1" applyBorder="1" applyAlignment="1">
      <alignment vertical="center"/>
    </xf>
    <xf numFmtId="4" fontId="16" fillId="2" borderId="1" xfId="0" applyNumberFormat="1"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horizontal="center" vertical="center" wrapText="1"/>
    </xf>
    <xf numFmtId="4" fontId="0" fillId="2" borderId="0" xfId="0" applyNumberFormat="1" applyFill="1" applyAlignment="1">
      <alignment vertical="center" wrapText="1"/>
    </xf>
    <xf numFmtId="0" fontId="0" fillId="2" borderId="0" xfId="0" applyFill="1" applyAlignment="1">
      <alignment vertical="center" wrapText="1"/>
    </xf>
    <xf numFmtId="0" fontId="4" fillId="2" borderId="0" xfId="0" applyFont="1" applyFill="1" applyAlignment="1">
      <alignment horizontal="center" vertical="center" wrapText="1"/>
    </xf>
    <xf numFmtId="0" fontId="11" fillId="2" borderId="0" xfId="0" applyFont="1" applyFill="1" applyAlignment="1">
      <alignment horizontal="right" vertical="center"/>
    </xf>
    <xf numFmtId="4" fontId="2" fillId="2" borderId="1" xfId="0" applyNumberFormat="1" applyFont="1" applyFill="1" applyBorder="1"/>
    <xf numFmtId="4" fontId="2" fillId="2" borderId="1" xfId="0" applyNumberFormat="1" applyFont="1" applyFill="1" applyBorder="1" applyAlignment="1">
      <alignment horizontal="right"/>
    </xf>
    <xf numFmtId="0" fontId="11" fillId="2" borderId="0" xfId="0" applyFont="1" applyFill="1"/>
    <xf numFmtId="0" fontId="2" fillId="2" borderId="1" xfId="0" applyFont="1" applyFill="1" applyBorder="1" applyAlignment="1">
      <alignment horizontal="left" vertical="center"/>
    </xf>
    <xf numFmtId="4" fontId="2" fillId="2" borderId="1" xfId="0" applyNumberFormat="1" applyFont="1" applyFill="1" applyBorder="1" applyAlignment="1">
      <alignment horizontal="right" vertical="center"/>
    </xf>
    <xf numFmtId="164" fontId="2" fillId="2" borderId="1" xfId="0" applyNumberFormat="1" applyFont="1" applyFill="1" applyBorder="1"/>
    <xf numFmtId="4" fontId="2" fillId="2" borderId="2" xfId="0" applyNumberFormat="1" applyFont="1" applyFill="1" applyBorder="1" applyAlignment="1">
      <alignment vertical="center"/>
    </xf>
    <xf numFmtId="4" fontId="2" fillId="2" borderId="1" xfId="0" applyNumberFormat="1" applyFont="1" applyFill="1" applyBorder="1" applyAlignment="1">
      <alignment vertical="center"/>
    </xf>
    <xf numFmtId="4" fontId="2" fillId="2" borderId="3" xfId="0" applyNumberFormat="1" applyFont="1" applyFill="1" applyBorder="1" applyAlignment="1">
      <alignment vertical="center"/>
    </xf>
    <xf numFmtId="0" fontId="0" fillId="2" borderId="0" xfId="0" applyFill="1" applyAlignment="1">
      <alignment horizontal="right" vertical="center"/>
    </xf>
    <xf numFmtId="4" fontId="0" fillId="2" borderId="1" xfId="0" applyNumberFormat="1" applyFill="1" applyBorder="1"/>
    <xf numFmtId="4" fontId="3" fillId="2" borderId="1" xfId="0" applyNumberFormat="1" applyFont="1" applyFill="1" applyBorder="1"/>
    <xf numFmtId="4" fontId="3" fillId="2" borderId="1" xfId="0" applyNumberFormat="1" applyFont="1" applyFill="1" applyBorder="1" applyAlignment="1">
      <alignment horizontal="right"/>
    </xf>
    <xf numFmtId="0" fontId="3" fillId="2" borderId="1" xfId="0" applyFont="1" applyFill="1" applyBorder="1" applyAlignment="1">
      <alignment horizontal="left" vertical="center"/>
    </xf>
    <xf numFmtId="4" fontId="0" fillId="2" borderId="1" xfId="0" applyNumberFormat="1" applyFill="1" applyBorder="1" applyAlignment="1">
      <alignment horizontal="right" vertical="center"/>
    </xf>
    <xf numFmtId="164" fontId="0" fillId="2" borderId="1" xfId="0" applyNumberFormat="1" applyFill="1" applyBorder="1"/>
    <xf numFmtId="0" fontId="10" fillId="2" borderId="5" xfId="0" applyFont="1" applyFill="1" applyBorder="1" applyAlignment="1">
      <alignment vertical="center"/>
    </xf>
    <xf numFmtId="0" fontId="10" fillId="2" borderId="6" xfId="0" applyFont="1" applyFill="1" applyBorder="1" applyAlignment="1">
      <alignment vertical="center"/>
    </xf>
    <xf numFmtId="0" fontId="0" fillId="2" borderId="0" xfId="0" applyFill="1" applyAlignment="1">
      <alignment horizontal="right"/>
    </xf>
    <xf numFmtId="0" fontId="3" fillId="2" borderId="1" xfId="0" applyFont="1" applyFill="1" applyBorder="1"/>
    <xf numFmtId="0" fontId="3" fillId="2" borderId="1" xfId="0" applyFont="1" applyFill="1" applyBorder="1" applyAlignment="1">
      <alignment horizontal="right"/>
    </xf>
    <xf numFmtId="0" fontId="0" fillId="2" borderId="1" xfId="0" applyFill="1" applyBorder="1" applyAlignment="1">
      <alignment horizontal="left"/>
    </xf>
    <xf numFmtId="4" fontId="3" fillId="2" borderId="1" xfId="0" applyNumberFormat="1" applyFont="1" applyFill="1" applyBorder="1" applyAlignment="1">
      <alignment horizontal="right" vertical="center"/>
    </xf>
    <xf numFmtId="164" fontId="3" fillId="2" borderId="1" xfId="0" applyNumberFormat="1" applyFont="1" applyFill="1" applyBorder="1"/>
    <xf numFmtId="4" fontId="1" fillId="2" borderId="1" xfId="0" applyNumberFormat="1" applyFont="1" applyFill="1" applyBorder="1" applyAlignment="1">
      <alignment horizontal="right" vertical="center"/>
    </xf>
    <xf numFmtId="0" fontId="6" fillId="2" borderId="1" xfId="0" applyFont="1" applyFill="1" applyBorder="1"/>
    <xf numFmtId="0" fontId="2" fillId="2" borderId="1" xfId="0" applyFont="1" applyFill="1" applyBorder="1" applyAlignment="1">
      <alignment horizontal="right"/>
    </xf>
    <xf numFmtId="0" fontId="14" fillId="2" borderId="0" xfId="0" applyFont="1" applyFill="1" applyAlignment="1">
      <alignment horizontal="center" vertical="center"/>
    </xf>
    <xf numFmtId="0" fontId="11" fillId="2" borderId="1" xfId="0" applyFont="1" applyFill="1" applyBorder="1" applyAlignment="1">
      <alignment horizontal="justify" vertical="center"/>
    </xf>
    <xf numFmtId="4" fontId="14" fillId="2" borderId="1" xfId="0" applyNumberFormat="1" applyFont="1" applyFill="1" applyBorder="1" applyAlignment="1">
      <alignment horizontal="right" vertical="center"/>
    </xf>
    <xf numFmtId="0" fontId="14" fillId="2" borderId="1" xfId="0" applyFont="1" applyFill="1" applyBorder="1" applyAlignment="1">
      <alignment horizontal="right" vertical="center"/>
    </xf>
    <xf numFmtId="0" fontId="11" fillId="2" borderId="1" xfId="0" applyFont="1" applyFill="1" applyBorder="1" applyAlignment="1">
      <alignment horizontal="justify" vertical="center" wrapText="1"/>
    </xf>
    <xf numFmtId="0" fontId="11" fillId="2" borderId="0" xfId="0" applyFont="1" applyFill="1" applyAlignment="1">
      <alignment horizontal="right"/>
    </xf>
    <xf numFmtId="0" fontId="13" fillId="2" borderId="1" xfId="0" applyFont="1" applyFill="1" applyBorder="1" applyAlignment="1">
      <alignment horizontal="left" vertical="center"/>
    </xf>
    <xf numFmtId="4" fontId="11" fillId="2" borderId="0" xfId="0" applyNumberFormat="1" applyFont="1" applyFill="1"/>
    <xf numFmtId="0" fontId="8" fillId="2" borderId="0" xfId="0" applyFont="1" applyFill="1" applyAlignment="1">
      <alignment horizontal="right" vertical="center"/>
    </xf>
    <xf numFmtId="0" fontId="0" fillId="2" borderId="1" xfId="0" applyFill="1" applyBorder="1" applyAlignment="1">
      <alignment horizontal="justify" vertical="center"/>
    </xf>
    <xf numFmtId="4" fontId="0" fillId="2" borderId="1" xfId="0" applyNumberFormat="1" applyFill="1" applyBorder="1" applyAlignment="1">
      <alignment horizontal="right" vertical="center" wrapText="1"/>
    </xf>
    <xf numFmtId="0" fontId="0" fillId="2" borderId="1" xfId="0" applyFill="1" applyBorder="1" applyAlignment="1">
      <alignment horizontal="right" vertical="center" wrapText="1"/>
    </xf>
    <xf numFmtId="0" fontId="0" fillId="2" borderId="1" xfId="0" applyFill="1" applyBorder="1" applyAlignment="1">
      <alignment horizontal="justify" vertical="center" wrapText="1"/>
    </xf>
    <xf numFmtId="0" fontId="6" fillId="2" borderId="1" xfId="0" applyFont="1" applyFill="1" applyBorder="1" applyAlignment="1">
      <alignment horizontal="left" vertical="center"/>
    </xf>
    <xf numFmtId="0" fontId="20" fillId="0" borderId="7" xfId="0" applyFont="1" applyBorder="1"/>
    <xf numFmtId="0" fontId="0" fillId="0" borderId="7" xfId="0" applyBorder="1"/>
    <xf numFmtId="0" fontId="0" fillId="0" borderId="0" xfId="0" applyAlignment="1">
      <alignment horizontal="center"/>
    </xf>
    <xf numFmtId="0" fontId="22" fillId="0" borderId="7" xfId="0" applyFont="1" applyBorder="1" applyAlignment="1">
      <alignment vertical="center" wrapText="1"/>
    </xf>
    <xf numFmtId="0" fontId="0" fillId="0" borderId="8" xfId="0" applyBorder="1"/>
    <xf numFmtId="0" fontId="0" fillId="0" borderId="10" xfId="0" applyBorder="1"/>
    <xf numFmtId="4" fontId="23" fillId="0" borderId="1" xfId="0" applyNumberFormat="1" applyFont="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10"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1" xfId="0" applyBorder="1" applyAlignment="1">
      <alignment horizontal="justify" vertical="center"/>
    </xf>
    <xf numFmtId="4" fontId="25" fillId="0" borderId="1" xfId="0" applyNumberFormat="1" applyFont="1" applyBorder="1" applyAlignment="1">
      <alignment horizontal="left" vertical="center" wrapText="1"/>
    </xf>
    <xf numFmtId="0" fontId="0" fillId="0" borderId="1" xfId="0" applyBorder="1" applyAlignment="1">
      <alignment horizontal="justify" vertical="top" wrapText="1"/>
    </xf>
    <xf numFmtId="0" fontId="26" fillId="0" borderId="7" xfId="0" applyFont="1" applyBorder="1" applyAlignment="1">
      <alignment vertical="center"/>
    </xf>
    <xf numFmtId="0" fontId="26" fillId="0" borderId="9" xfId="0" applyFont="1" applyBorder="1" applyAlignment="1">
      <alignment vertical="center"/>
    </xf>
    <xf numFmtId="0" fontId="27" fillId="0" borderId="7" xfId="0" applyFont="1" applyBorder="1"/>
    <xf numFmtId="0" fontId="6" fillId="0" borderId="7" xfId="0" applyFont="1" applyBorder="1"/>
    <xf numFmtId="0" fontId="29" fillId="0" borderId="7" xfId="0" applyFont="1" applyBorder="1" applyAlignment="1">
      <alignment vertical="center"/>
    </xf>
    <xf numFmtId="0" fontId="29" fillId="0" borderId="9" xfId="0" applyFont="1" applyBorder="1" applyAlignment="1">
      <alignment vertical="center"/>
    </xf>
    <xf numFmtId="4" fontId="10" fillId="2" borderId="1" xfId="0" applyNumberFormat="1" applyFont="1" applyFill="1" applyBorder="1"/>
    <xf numFmtId="4" fontId="10" fillId="0" borderId="1" xfId="0" applyNumberFormat="1" applyFont="1" applyBorder="1"/>
    <xf numFmtId="0" fontId="6" fillId="0" borderId="0" xfId="0" applyFont="1"/>
    <xf numFmtId="4" fontId="3" fillId="0" borderId="1" xfId="0" quotePrefix="1" applyNumberFormat="1" applyFont="1" applyBorder="1" applyAlignment="1">
      <alignment horizontal="right"/>
    </xf>
    <xf numFmtId="8" fontId="0" fillId="0" borderId="0" xfId="0" applyNumberFormat="1"/>
    <xf numFmtId="4" fontId="3" fillId="2" borderId="1" xfId="0" quotePrefix="1" applyNumberFormat="1" applyFont="1" applyFill="1" applyBorder="1" applyAlignment="1">
      <alignment horizontal="right"/>
    </xf>
    <xf numFmtId="0" fontId="0" fillId="2" borderId="3" xfId="0" applyFill="1" applyBorder="1"/>
    <xf numFmtId="4" fontId="3" fillId="2" borderId="3" xfId="0" applyNumberFormat="1" applyFont="1" applyFill="1" applyBorder="1"/>
    <xf numFmtId="4" fontId="3" fillId="2" borderId="3" xfId="0" quotePrefix="1" applyNumberFormat="1" applyFont="1" applyFill="1" applyBorder="1" applyAlignment="1">
      <alignment horizontal="right"/>
    </xf>
    <xf numFmtId="0" fontId="0" fillId="0" borderId="11" xfId="0" applyBorder="1"/>
    <xf numFmtId="0" fontId="0" fillId="0" borderId="7" xfId="0" applyBorder="1" applyAlignment="1">
      <alignment horizontal="left" vertical="top" wrapText="1"/>
    </xf>
    <xf numFmtId="0" fontId="26" fillId="0" borderId="0" xfId="0" applyFont="1" applyAlignment="1">
      <alignment horizontal="left" vertical="center"/>
    </xf>
    <xf numFmtId="0" fontId="1" fillId="0" borderId="7" xfId="0" applyFont="1" applyBorder="1"/>
    <xf numFmtId="4" fontId="3" fillId="0" borderId="1" xfId="0" applyNumberFormat="1" applyFont="1" applyBorder="1"/>
    <xf numFmtId="4" fontId="3" fillId="0" borderId="3" xfId="0" applyNumberFormat="1" applyFont="1" applyBorder="1"/>
    <xf numFmtId="4" fontId="3" fillId="0" borderId="3" xfId="0" quotePrefix="1" applyNumberFormat="1" applyFont="1" applyBorder="1" applyAlignment="1">
      <alignment horizontal="right"/>
    </xf>
    <xf numFmtId="1" fontId="15" fillId="2" borderId="1" xfId="0" applyNumberFormat="1" applyFont="1" applyFill="1" applyBorder="1" applyAlignment="1">
      <alignment horizontal="center"/>
    </xf>
    <xf numFmtId="0" fontId="32" fillId="0" borderId="8" xfId="0" applyFont="1" applyBorder="1" applyAlignment="1">
      <alignment horizontal="center"/>
    </xf>
    <xf numFmtId="0" fontId="3" fillId="0" borderId="1" xfId="0" applyFont="1" applyBorder="1" applyAlignment="1">
      <alignment vertical="center" wrapText="1"/>
    </xf>
    <xf numFmtId="0" fontId="3" fillId="0" borderId="1" xfId="0" applyFont="1" applyBorder="1" applyAlignment="1">
      <alignment horizontal="justify" vertical="center"/>
    </xf>
    <xf numFmtId="0" fontId="1" fillId="2" borderId="0" xfId="0" applyFont="1" applyFill="1"/>
    <xf numFmtId="0" fontId="3" fillId="0" borderId="1" xfId="0" applyFont="1" applyBorder="1" applyAlignment="1">
      <alignment horizontal="justify" vertical="center" wrapText="1"/>
    </xf>
    <xf numFmtId="0" fontId="0" fillId="0" borderId="1" xfId="0" applyBorder="1"/>
    <xf numFmtId="0" fontId="6" fillId="2" borderId="0" xfId="0" applyFont="1" applyFill="1" applyAlignment="1">
      <alignment horizontal="center"/>
    </xf>
    <xf numFmtId="0" fontId="15" fillId="0" borderId="0" xfId="0" applyFont="1" applyAlignment="1">
      <alignment vertical="center" wrapText="1"/>
    </xf>
    <xf numFmtId="0" fontId="6" fillId="2" borderId="1" xfId="0" applyFont="1" applyFill="1" applyBorder="1" applyAlignment="1">
      <alignment horizontal="center" vertical="center"/>
    </xf>
    <xf numFmtId="4" fontId="17" fillId="2" borderId="1" xfId="0" applyNumberFormat="1" applyFont="1" applyFill="1" applyBorder="1" applyAlignment="1">
      <alignment horizontal="right"/>
    </xf>
    <xf numFmtId="4" fontId="17" fillId="3" borderId="1" xfId="0" applyNumberFormat="1" applyFont="1" applyFill="1" applyBorder="1" applyAlignment="1">
      <alignment horizontal="right"/>
    </xf>
    <xf numFmtId="4" fontId="17" fillId="2" borderId="1" xfId="0" applyNumberFormat="1" applyFont="1" applyFill="1" applyBorder="1" applyAlignment="1">
      <alignment horizontal="right" vertical="center"/>
    </xf>
    <xf numFmtId="0" fontId="6" fillId="2" borderId="0" xfId="0" applyFont="1" applyFill="1" applyAlignment="1">
      <alignment horizontal="right"/>
    </xf>
    <xf numFmtId="4" fontId="6" fillId="2" borderId="1" xfId="0" applyNumberFormat="1" applyFont="1" applyFill="1" applyBorder="1" applyAlignment="1">
      <alignment horizontal="right" vertical="center" wrapText="1"/>
    </xf>
    <xf numFmtId="0" fontId="6" fillId="2" borderId="0" xfId="0" applyFont="1" applyFill="1"/>
    <xf numFmtId="0" fontId="13" fillId="2" borderId="0" xfId="0" applyFont="1" applyFill="1" applyAlignment="1">
      <alignment horizontal="right"/>
    </xf>
    <xf numFmtId="4" fontId="15" fillId="2" borderId="1" xfId="0" applyNumberFormat="1" applyFont="1" applyFill="1" applyBorder="1" applyAlignment="1">
      <alignment horizontal="right" vertical="center"/>
    </xf>
    <xf numFmtId="0" fontId="13" fillId="2" borderId="0" xfId="0" applyFont="1" applyFill="1"/>
    <xf numFmtId="4" fontId="6" fillId="2" borderId="1" xfId="0" applyNumberFormat="1" applyFont="1" applyFill="1" applyBorder="1"/>
    <xf numFmtId="0" fontId="6" fillId="2" borderId="0" xfId="0" applyFont="1" applyFill="1" applyAlignment="1">
      <alignment horizontal="right" vertical="center"/>
    </xf>
    <xf numFmtId="0" fontId="13" fillId="2" borderId="0" xfId="0" applyFont="1" applyFill="1" applyAlignment="1">
      <alignment horizontal="right" vertical="center"/>
    </xf>
    <xf numFmtId="4" fontId="5" fillId="2" borderId="1" xfId="0" applyNumberFormat="1" applyFont="1" applyFill="1" applyBorder="1"/>
    <xf numFmtId="0" fontId="13" fillId="0" borderId="0" xfId="0" applyFont="1"/>
    <xf numFmtId="0" fontId="10" fillId="2" borderId="1" xfId="0" applyFont="1" applyFill="1" applyBorder="1" applyAlignment="1">
      <alignment horizontal="center"/>
    </xf>
    <xf numFmtId="0" fontId="6" fillId="2" borderId="1" xfId="0" applyFont="1" applyFill="1" applyBorder="1" applyAlignment="1">
      <alignment horizontal="center"/>
    </xf>
    <xf numFmtId="4" fontId="16" fillId="2" borderId="1" xfId="0" applyNumberFormat="1" applyFont="1" applyFill="1" applyBorder="1"/>
    <xf numFmtId="4" fontId="16" fillId="2" borderId="1" xfId="0" applyNumberFormat="1" applyFont="1" applyFill="1" applyBorder="1" applyAlignment="1">
      <alignment horizontal="right"/>
    </xf>
    <xf numFmtId="0" fontId="3" fillId="0" borderId="0" xfId="0" applyFont="1" applyAlignment="1">
      <alignment horizontal="right"/>
    </xf>
    <xf numFmtId="0" fontId="3" fillId="0" borderId="7" xfId="0" applyFont="1" applyBorder="1"/>
    <xf numFmtId="0" fontId="21" fillId="0" borderId="7" xfId="0" applyFont="1" applyBorder="1" applyAlignment="1">
      <alignment horizontal="left" vertical="top" wrapText="1"/>
    </xf>
    <xf numFmtId="0" fontId="0" fillId="0" borderId="7" xfId="0" quotePrefix="1" applyBorder="1"/>
    <xf numFmtId="1" fontId="33" fillId="0" borderId="7" xfId="0" applyNumberFormat="1" applyFont="1" applyBorder="1" applyAlignment="1">
      <alignment horizontal="right" vertical="center" wrapText="1"/>
    </xf>
    <xf numFmtId="1" fontId="34" fillId="0" borderId="7" xfId="0" applyNumberFormat="1" applyFont="1" applyBorder="1" applyAlignment="1">
      <alignment horizontal="right" vertical="center"/>
    </xf>
    <xf numFmtId="1" fontId="3" fillId="0" borderId="0" xfId="0" applyNumberFormat="1" applyFont="1" applyAlignment="1">
      <alignment horizontal="right"/>
    </xf>
    <xf numFmtId="1" fontId="31" fillId="0" borderId="1" xfId="0" applyNumberFormat="1" applyFont="1" applyBorder="1" applyAlignment="1">
      <alignment horizontal="right" vertical="center"/>
    </xf>
    <xf numFmtId="1" fontId="3" fillId="0" borderId="7" xfId="0" applyNumberFormat="1" applyFont="1" applyBorder="1" applyAlignment="1">
      <alignment horizontal="right"/>
    </xf>
    <xf numFmtId="1" fontId="33" fillId="0" borderId="10" xfId="0" applyNumberFormat="1" applyFont="1" applyBorder="1" applyAlignment="1">
      <alignment horizontal="right" vertical="center" wrapText="1"/>
    </xf>
    <xf numFmtId="1" fontId="34" fillId="0" borderId="9" xfId="0" applyNumberFormat="1" applyFont="1" applyBorder="1" applyAlignment="1">
      <alignment horizontal="right" vertical="center"/>
    </xf>
    <xf numFmtId="1" fontId="3" fillId="0" borderId="10" xfId="0" applyNumberFormat="1" applyFont="1" applyBorder="1" applyAlignment="1">
      <alignment horizontal="right"/>
    </xf>
    <xf numFmtId="1" fontId="26" fillId="0" borderId="9" xfId="0" applyNumberFormat="1" applyFont="1" applyBorder="1" applyAlignment="1">
      <alignment horizontal="left" vertical="center"/>
    </xf>
    <xf numFmtId="0" fontId="36" fillId="0" borderId="7" xfId="0" applyFont="1" applyBorder="1"/>
    <xf numFmtId="1" fontId="31" fillId="0" borderId="0" xfId="0" applyNumberFormat="1" applyFont="1" applyAlignment="1">
      <alignment horizontal="right" vertical="center"/>
    </xf>
    <xf numFmtId="0" fontId="0" fillId="0" borderId="0" xfId="0" applyAlignment="1">
      <alignment horizontal="justify" vertical="center"/>
    </xf>
    <xf numFmtId="4" fontId="23" fillId="2" borderId="0" xfId="0" applyNumberFormat="1" applyFont="1" applyFill="1" applyAlignment="1">
      <alignment horizontal="left" vertical="center"/>
    </xf>
    <xf numFmtId="43" fontId="0" fillId="2" borderId="1" xfId="4" applyFont="1" applyFill="1" applyBorder="1" applyAlignment="1">
      <alignment horizontal="right" vertical="center" wrapText="1"/>
    </xf>
    <xf numFmtId="43" fontId="2" fillId="2" borderId="1" xfId="4" applyFont="1" applyFill="1" applyBorder="1" applyAlignment="1">
      <alignment horizontal="right"/>
    </xf>
    <xf numFmtId="43" fontId="0" fillId="2" borderId="2" xfId="4" applyFont="1" applyFill="1" applyBorder="1" applyAlignment="1">
      <alignment horizontal="right" vertical="center" wrapText="1"/>
    </xf>
    <xf numFmtId="43" fontId="0" fillId="0" borderId="0" xfId="4" applyFont="1"/>
    <xf numFmtId="43" fontId="0" fillId="2" borderId="3" xfId="4" applyFont="1" applyFill="1" applyBorder="1" applyAlignment="1">
      <alignment horizontal="right" vertical="center" wrapText="1"/>
    </xf>
    <xf numFmtId="43" fontId="0" fillId="2" borderId="0" xfId="4" applyFont="1" applyFill="1"/>
    <xf numFmtId="43" fontId="6" fillId="2" borderId="1" xfId="4" applyFont="1" applyFill="1" applyBorder="1" applyAlignment="1">
      <alignment horizontal="right" vertical="center" wrapText="1"/>
    </xf>
    <xf numFmtId="0" fontId="4" fillId="2" borderId="1" xfId="0" applyFont="1" applyFill="1" applyBorder="1" applyAlignment="1">
      <alignment horizontal="center" vertical="center" wrapText="1"/>
    </xf>
    <xf numFmtId="0" fontId="8" fillId="2" borderId="0" xfId="0" applyFont="1" applyFill="1" applyAlignment="1">
      <alignment horizontal="center" vertical="center"/>
    </xf>
    <xf numFmtId="4" fontId="10" fillId="2" borderId="1" xfId="0" applyNumberFormat="1" applyFont="1" applyFill="1" applyBorder="1" applyAlignment="1">
      <alignment horizontal="center"/>
    </xf>
    <xf numFmtId="4" fontId="2" fillId="2" borderId="3" xfId="0" applyNumberFormat="1" applyFont="1" applyFill="1" applyBorder="1"/>
    <xf numFmtId="4" fontId="2" fillId="2" borderId="3" xfId="0" applyNumberFormat="1" applyFont="1" applyFill="1" applyBorder="1" applyAlignment="1">
      <alignment horizontal="right"/>
    </xf>
    <xf numFmtId="0" fontId="5" fillId="2" borderId="1" xfId="0" applyFont="1" applyFill="1" applyBorder="1" applyAlignment="1">
      <alignment horizontal="center" vertical="center" wrapText="1"/>
    </xf>
    <xf numFmtId="1" fontId="15" fillId="2" borderId="6" xfId="0" applyNumberFormat="1" applyFont="1" applyFill="1" applyBorder="1" applyAlignment="1">
      <alignment horizontal="center"/>
    </xf>
    <xf numFmtId="0" fontId="21" fillId="0" borderId="7" xfId="0" applyFont="1" applyBorder="1" applyAlignment="1">
      <alignment horizontal="left" vertical="top"/>
    </xf>
    <xf numFmtId="0" fontId="0" fillId="0" borderId="7" xfId="0" applyBorder="1" applyAlignment="1">
      <alignment vertical="top"/>
    </xf>
    <xf numFmtId="0" fontId="0" fillId="0" borderId="7" xfId="0" applyBorder="1" applyAlignment="1">
      <alignment vertical="top" wrapText="1"/>
    </xf>
    <xf numFmtId="0" fontId="38" fillId="2" borderId="0" xfId="0" applyFont="1" applyFill="1"/>
    <xf numFmtId="0" fontId="0" fillId="2" borderId="0" xfId="0" applyFill="1" applyAlignment="1">
      <alignment wrapText="1"/>
    </xf>
    <xf numFmtId="4" fontId="0" fillId="0" borderId="0" xfId="0" applyNumberFormat="1"/>
    <xf numFmtId="4" fontId="0" fillId="0" borderId="1" xfId="0" applyNumberFormat="1" applyBorder="1"/>
    <xf numFmtId="4" fontId="6" fillId="0" borderId="1" xfId="0" applyNumberFormat="1" applyFont="1" applyBorder="1"/>
    <xf numFmtId="0" fontId="0" fillId="2" borderId="1" xfId="0" applyFill="1" applyBorder="1" applyAlignment="1">
      <alignment horizontal="right"/>
    </xf>
    <xf numFmtId="4" fontId="0" fillId="2" borderId="1" xfId="0" applyNumberFormat="1" applyFill="1" applyBorder="1" applyAlignment="1">
      <alignment horizontal="right"/>
    </xf>
    <xf numFmtId="4" fontId="6" fillId="2" borderId="1" xfId="0" applyNumberFormat="1" applyFont="1" applyFill="1" applyBorder="1" applyAlignment="1">
      <alignment horizontal="right"/>
    </xf>
    <xf numFmtId="4" fontId="0" fillId="0" borderId="1" xfId="0" applyNumberFormat="1" applyBorder="1" applyAlignment="1">
      <alignment horizontal="right"/>
    </xf>
    <xf numFmtId="4" fontId="3" fillId="2" borderId="6" xfId="0" applyNumberFormat="1" applyFont="1" applyFill="1" applyBorder="1" applyAlignment="1">
      <alignment horizontal="right" vertical="center"/>
    </xf>
    <xf numFmtId="0" fontId="3" fillId="2" borderId="6" xfId="0" applyFont="1" applyFill="1" applyBorder="1" applyAlignment="1">
      <alignment horizontal="right" vertical="center"/>
    </xf>
    <xf numFmtId="4" fontId="10" fillId="2" borderId="6" xfId="0" applyNumberFormat="1" applyFont="1" applyFill="1" applyBorder="1" applyAlignment="1">
      <alignment horizontal="right" vertical="center"/>
    </xf>
    <xf numFmtId="0" fontId="10"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3" fillId="0" borderId="7" xfId="0" applyFont="1" applyBorder="1" applyAlignment="1">
      <alignment horizontal="left" vertical="top" wrapText="1"/>
    </xf>
    <xf numFmtId="0" fontId="39" fillId="0" borderId="7" xfId="0" applyFont="1" applyBorder="1"/>
    <xf numFmtId="0" fontId="26" fillId="0" borderId="17" xfId="0" applyFont="1" applyBorder="1" applyAlignment="1">
      <alignment vertical="center"/>
    </xf>
    <xf numFmtId="1" fontId="3" fillId="0" borderId="9" xfId="0" applyNumberFormat="1" applyFont="1" applyBorder="1" applyAlignment="1">
      <alignment horizontal="right"/>
    </xf>
    <xf numFmtId="0" fontId="1" fillId="0" borderId="0" xfId="0" applyFont="1"/>
    <xf numFmtId="0" fontId="40" fillId="0" borderId="0" xfId="0" applyFont="1"/>
    <xf numFmtId="0" fontId="0" fillId="0" borderId="12" xfId="0" applyBorder="1" applyAlignment="1">
      <alignment horizontal="justify" vertical="top" wrapText="1"/>
    </xf>
    <xf numFmtId="0" fontId="0" fillId="0" borderId="8" xfId="0" applyBorder="1" applyAlignment="1">
      <alignment horizontal="justify" vertical="top" wrapText="1"/>
    </xf>
    <xf numFmtId="0" fontId="30" fillId="0" borderId="13" xfId="0" applyFont="1" applyBorder="1" applyAlignment="1">
      <alignment horizontal="left" vertical="top" wrapText="1"/>
    </xf>
    <xf numFmtId="0" fontId="30" fillId="0" borderId="12" xfId="0" applyFont="1" applyBorder="1" applyAlignment="1">
      <alignment horizontal="left" vertical="top" wrapText="1"/>
    </xf>
    <xf numFmtId="0" fontId="30" fillId="0" borderId="8" xfId="0" applyFont="1" applyBorder="1" applyAlignment="1">
      <alignment horizontal="left" vertical="top" wrapText="1"/>
    </xf>
    <xf numFmtId="4" fontId="3" fillId="2" borderId="2" xfId="0" applyNumberFormat="1" applyFont="1" applyFill="1" applyBorder="1" applyAlignment="1">
      <alignment horizontal="right" vertical="center"/>
    </xf>
    <xf numFmtId="4" fontId="3" fillId="2" borderId="3" xfId="0" applyNumberFormat="1" applyFont="1" applyFill="1" applyBorder="1" applyAlignment="1">
      <alignment horizontal="right" vertical="center"/>
    </xf>
    <xf numFmtId="4" fontId="17" fillId="2" borderId="1"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4" fontId="2" fillId="2" borderId="2" xfId="0" applyNumberFormat="1" applyFont="1" applyFill="1" applyBorder="1" applyAlignment="1">
      <alignment horizontal="right" vertical="center"/>
    </xf>
    <xf numFmtId="4" fontId="2" fillId="2" borderId="4" xfId="0" applyNumberFormat="1" applyFont="1" applyFill="1" applyBorder="1" applyAlignment="1">
      <alignment horizontal="right" vertical="center"/>
    </xf>
    <xf numFmtId="4" fontId="2" fillId="2" borderId="3" xfId="0" applyNumberFormat="1" applyFont="1" applyFill="1" applyBorder="1" applyAlignment="1">
      <alignment horizontal="righ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4" fillId="2" borderId="1" xfId="0" applyFont="1" applyFill="1" applyBorder="1" applyAlignment="1">
      <alignment horizontal="center" vertical="center"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center"/>
    </xf>
    <xf numFmtId="1" fontId="15" fillId="2" borderId="5" xfId="0" applyNumberFormat="1" applyFont="1" applyFill="1" applyBorder="1" applyAlignment="1">
      <alignment horizontal="center"/>
    </xf>
    <xf numFmtId="1" fontId="15" fillId="2" borderId="6" xfId="0" applyNumberFormat="1" applyFont="1" applyFill="1" applyBorder="1" applyAlignment="1">
      <alignment horizontal="center"/>
    </xf>
    <xf numFmtId="4" fontId="0" fillId="2" borderId="2" xfId="0" applyNumberFormat="1" applyFill="1" applyBorder="1" applyAlignment="1">
      <alignment horizontal="right" vertical="center"/>
    </xf>
    <xf numFmtId="4" fontId="0" fillId="2" borderId="3" xfId="0" applyNumberFormat="1" applyFill="1" applyBorder="1" applyAlignment="1">
      <alignment horizontal="right" vertical="center"/>
    </xf>
    <xf numFmtId="4" fontId="0" fillId="2" borderId="4" xfId="0" applyNumberFormat="1" applyFill="1" applyBorder="1" applyAlignment="1">
      <alignment horizontal="right" vertical="center"/>
    </xf>
    <xf numFmtId="4" fontId="3" fillId="2" borderId="2" xfId="0" applyNumberFormat="1" applyFont="1" applyFill="1" applyBorder="1" applyAlignment="1">
      <alignment horizontal="center" vertical="center"/>
    </xf>
    <xf numFmtId="4" fontId="3" fillId="2" borderId="4" xfId="0" applyNumberFormat="1" applyFont="1" applyFill="1" applyBorder="1" applyAlignment="1">
      <alignment horizontal="center" vertical="center"/>
    </xf>
    <xf numFmtId="4" fontId="3" fillId="2" borderId="3" xfId="0" applyNumberFormat="1" applyFont="1" applyFill="1" applyBorder="1" applyAlignment="1">
      <alignment horizontal="center" vertical="center"/>
    </xf>
    <xf numFmtId="4" fontId="0" fillId="2" borderId="1" xfId="0" applyNumberFormat="1" applyFill="1" applyBorder="1" applyAlignment="1">
      <alignment horizontal="center" vertical="center"/>
    </xf>
    <xf numFmtId="4" fontId="0" fillId="2" borderId="2" xfId="0" applyNumberFormat="1" applyFill="1" applyBorder="1" applyAlignment="1">
      <alignment horizontal="center" vertical="center"/>
    </xf>
    <xf numFmtId="4" fontId="0" fillId="2" borderId="4" xfId="0" applyNumberFormat="1" applyFill="1" applyBorder="1" applyAlignment="1">
      <alignment horizontal="center" vertical="center"/>
    </xf>
    <xf numFmtId="4" fontId="0" fillId="2" borderId="3" xfId="0" applyNumberFormat="1" applyFill="1" applyBorder="1" applyAlignment="1">
      <alignment horizontal="center" vertical="center"/>
    </xf>
    <xf numFmtId="4" fontId="14" fillId="2" borderId="1" xfId="0" applyNumberFormat="1" applyFont="1" applyFill="1" applyBorder="1" applyAlignment="1">
      <alignment horizontal="right" vertical="center"/>
    </xf>
    <xf numFmtId="3" fontId="0" fillId="2" borderId="1" xfId="0" applyNumberFormat="1" applyFill="1" applyBorder="1" applyAlignment="1">
      <alignment horizontal="right" vertical="center" wrapText="1"/>
    </xf>
    <xf numFmtId="0" fontId="3" fillId="0" borderId="5" xfId="0" applyFont="1" applyBorder="1" applyAlignment="1">
      <alignment horizontal="left" vertical="top" wrapText="1"/>
    </xf>
    <xf numFmtId="0" fontId="3" fillId="0" borderId="16" xfId="0" applyFont="1" applyBorder="1" applyAlignment="1">
      <alignment horizontal="left" vertical="top" wrapText="1"/>
    </xf>
    <xf numFmtId="0" fontId="3" fillId="0" borderId="6" xfId="0" applyFont="1" applyBorder="1" applyAlignment="1">
      <alignment horizontal="left" vertical="top" wrapText="1"/>
    </xf>
  </cellXfs>
  <cellStyles count="5">
    <cellStyle name="Millares" xfId="4" builtinId="3"/>
    <cellStyle name="Normal" xfId="0" builtinId="0"/>
    <cellStyle name="Normal 2" xfId="1"/>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628650</xdr:colOff>
      <xdr:row>3</xdr:row>
      <xdr:rowOff>159082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89"/>
        <a:stretch/>
      </xdr:blipFill>
      <xdr:spPr>
        <a:xfrm>
          <a:off x="0" y="0"/>
          <a:ext cx="2838450" cy="7305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1</xdr:row>
      <xdr:rowOff>276225</xdr:rowOff>
    </xdr:from>
    <xdr:to>
      <xdr:col>3</xdr:col>
      <xdr:colOff>231140</xdr:colOff>
      <xdr:row>1</xdr:row>
      <xdr:rowOff>279400</xdr:rowOff>
    </xdr:to>
    <xdr:grpSp>
      <xdr:nvGrpSpPr>
        <xdr:cNvPr id="6" name="Group 1453">
          <a:extLst>
            <a:ext uri="{FF2B5EF4-FFF2-40B4-BE49-F238E27FC236}">
              <a16:creationId xmlns:a16="http://schemas.microsoft.com/office/drawing/2014/main" id="{00000000-0008-0000-1000-000006000000}"/>
            </a:ext>
          </a:extLst>
        </xdr:cNvPr>
        <xdr:cNvGrpSpPr>
          <a:grpSpLocks/>
        </xdr:cNvGrpSpPr>
      </xdr:nvGrpSpPr>
      <xdr:grpSpPr>
        <a:xfrm>
          <a:off x="6962775" y="381000"/>
          <a:ext cx="31115" cy="3175"/>
          <a:chOff x="0" y="0"/>
          <a:chExt cx="31115" cy="3175"/>
        </a:xfrm>
      </xdr:grpSpPr>
      <xdr:sp macro="" textlink="">
        <xdr:nvSpPr>
          <xdr:cNvPr id="7" name="Graphic 1454">
            <a:extLst>
              <a:ext uri="{FF2B5EF4-FFF2-40B4-BE49-F238E27FC236}">
                <a16:creationId xmlns:a16="http://schemas.microsoft.com/office/drawing/2014/main" id="{00000000-0008-0000-1000-000007000000}"/>
              </a:ext>
            </a:extLst>
          </xdr:cNvPr>
          <xdr:cNvSpPr/>
        </xdr:nvSpPr>
        <xdr:spPr>
          <a:xfrm>
            <a:off x="0" y="1587"/>
            <a:ext cx="31115" cy="1270"/>
          </a:xfrm>
          <a:custGeom>
            <a:avLst/>
            <a:gdLst/>
            <a:ahLst/>
            <a:cxnLst/>
            <a:rect l="l" t="t" r="r" b="b"/>
            <a:pathLst>
              <a:path w="31115">
                <a:moveTo>
                  <a:pt x="0" y="0"/>
                </a:moveTo>
                <a:lnTo>
                  <a:pt x="30708" y="0"/>
                </a:lnTo>
              </a:path>
            </a:pathLst>
          </a:custGeom>
          <a:ln w="3175">
            <a:solidFill>
              <a:srgbClr val="BCBEC0"/>
            </a:solidFill>
            <a:prstDash val="solid"/>
          </a:ln>
        </xdr:spPr>
        <xdr:txBody>
          <a:bodyPr wrap="square" lIns="0" tIns="0" rIns="0" bIns="0" rtlCol="0">
            <a:prstTxWarp prst="textNoShape">
              <a:avLst/>
            </a:prstTxWarp>
            <a:noAutofit/>
          </a:bodyPr>
          <a:lstStyle/>
          <a:p>
            <a:endParaRPr lang="es-ES"/>
          </a:p>
        </xdr:txBody>
      </xdr:sp>
    </xdr:grpSp>
    <xdr:clientData/>
  </xdr:twoCellAnchor>
  <xdr:twoCellAnchor>
    <xdr:from>
      <xdr:col>3</xdr:col>
      <xdr:colOff>200025</xdr:colOff>
      <xdr:row>2</xdr:row>
      <xdr:rowOff>57150</xdr:rowOff>
    </xdr:from>
    <xdr:to>
      <xdr:col>3</xdr:col>
      <xdr:colOff>231140</xdr:colOff>
      <xdr:row>2</xdr:row>
      <xdr:rowOff>60325</xdr:rowOff>
    </xdr:to>
    <xdr:grpSp>
      <xdr:nvGrpSpPr>
        <xdr:cNvPr id="8" name="Group 1455">
          <a:extLst>
            <a:ext uri="{FF2B5EF4-FFF2-40B4-BE49-F238E27FC236}">
              <a16:creationId xmlns:a16="http://schemas.microsoft.com/office/drawing/2014/main" id="{00000000-0008-0000-1000-000008000000}"/>
            </a:ext>
          </a:extLst>
        </xdr:cNvPr>
        <xdr:cNvGrpSpPr>
          <a:grpSpLocks/>
        </xdr:cNvGrpSpPr>
      </xdr:nvGrpSpPr>
      <xdr:grpSpPr>
        <a:xfrm>
          <a:off x="6962775" y="438150"/>
          <a:ext cx="31115" cy="3175"/>
          <a:chOff x="0" y="0"/>
          <a:chExt cx="31115" cy="3175"/>
        </a:xfrm>
      </xdr:grpSpPr>
      <xdr:sp macro="" textlink="">
        <xdr:nvSpPr>
          <xdr:cNvPr id="9" name="Graphic 1456">
            <a:extLst>
              <a:ext uri="{FF2B5EF4-FFF2-40B4-BE49-F238E27FC236}">
                <a16:creationId xmlns:a16="http://schemas.microsoft.com/office/drawing/2014/main" id="{00000000-0008-0000-1000-000009000000}"/>
              </a:ext>
            </a:extLst>
          </xdr:cNvPr>
          <xdr:cNvSpPr/>
        </xdr:nvSpPr>
        <xdr:spPr>
          <a:xfrm>
            <a:off x="0" y="1587"/>
            <a:ext cx="31115" cy="1270"/>
          </a:xfrm>
          <a:custGeom>
            <a:avLst/>
            <a:gdLst/>
            <a:ahLst/>
            <a:cxnLst/>
            <a:rect l="l" t="t" r="r" b="b"/>
            <a:pathLst>
              <a:path w="31115">
                <a:moveTo>
                  <a:pt x="0" y="0"/>
                </a:moveTo>
                <a:lnTo>
                  <a:pt x="30708" y="0"/>
                </a:lnTo>
              </a:path>
            </a:pathLst>
          </a:custGeom>
          <a:ln w="3175">
            <a:solidFill>
              <a:srgbClr val="BCBEC0"/>
            </a:solidFill>
            <a:prstDash val="solid"/>
          </a:ln>
        </xdr:spPr>
        <xdr:txBody>
          <a:bodyPr wrap="square" lIns="0" tIns="0" rIns="0" bIns="0" rtlCol="0">
            <a:prstTxWarp prst="textNoShape">
              <a:avLst/>
            </a:prstTxWarp>
            <a:noAutofit/>
          </a:bodyPr>
          <a:lstStyle/>
          <a:p>
            <a:endParaRPr lang="es-ES"/>
          </a:p>
        </xdr:txBody>
      </xdr:sp>
    </xdr:grpSp>
    <xdr:clientData/>
  </xdr:twoCellAnchor>
  <xdr:twoCellAnchor>
    <xdr:from>
      <xdr:col>3</xdr:col>
      <xdr:colOff>200025</xdr:colOff>
      <xdr:row>2</xdr:row>
      <xdr:rowOff>180975</xdr:rowOff>
    </xdr:from>
    <xdr:to>
      <xdr:col>3</xdr:col>
      <xdr:colOff>231140</xdr:colOff>
      <xdr:row>2</xdr:row>
      <xdr:rowOff>184150</xdr:rowOff>
    </xdr:to>
    <xdr:grpSp>
      <xdr:nvGrpSpPr>
        <xdr:cNvPr id="10" name="Group 1457">
          <a:extLst>
            <a:ext uri="{FF2B5EF4-FFF2-40B4-BE49-F238E27FC236}">
              <a16:creationId xmlns:a16="http://schemas.microsoft.com/office/drawing/2014/main" id="{00000000-0008-0000-1000-00000A000000}"/>
            </a:ext>
          </a:extLst>
        </xdr:cNvPr>
        <xdr:cNvGrpSpPr>
          <a:grpSpLocks/>
        </xdr:cNvGrpSpPr>
      </xdr:nvGrpSpPr>
      <xdr:grpSpPr>
        <a:xfrm>
          <a:off x="6962775" y="561975"/>
          <a:ext cx="31115" cy="3175"/>
          <a:chOff x="0" y="0"/>
          <a:chExt cx="31115" cy="3175"/>
        </a:xfrm>
      </xdr:grpSpPr>
      <xdr:sp macro="" textlink="">
        <xdr:nvSpPr>
          <xdr:cNvPr id="11" name="Graphic 1458">
            <a:extLst>
              <a:ext uri="{FF2B5EF4-FFF2-40B4-BE49-F238E27FC236}">
                <a16:creationId xmlns:a16="http://schemas.microsoft.com/office/drawing/2014/main" id="{00000000-0008-0000-1000-00000B000000}"/>
              </a:ext>
            </a:extLst>
          </xdr:cNvPr>
          <xdr:cNvSpPr/>
        </xdr:nvSpPr>
        <xdr:spPr>
          <a:xfrm>
            <a:off x="0" y="1587"/>
            <a:ext cx="31115" cy="1270"/>
          </a:xfrm>
          <a:custGeom>
            <a:avLst/>
            <a:gdLst/>
            <a:ahLst/>
            <a:cxnLst/>
            <a:rect l="l" t="t" r="r" b="b"/>
            <a:pathLst>
              <a:path w="31115">
                <a:moveTo>
                  <a:pt x="0" y="0"/>
                </a:moveTo>
                <a:lnTo>
                  <a:pt x="30708" y="0"/>
                </a:lnTo>
              </a:path>
            </a:pathLst>
          </a:custGeom>
          <a:ln w="3175">
            <a:solidFill>
              <a:srgbClr val="BCBEC0"/>
            </a:solidFill>
            <a:prstDash val="solid"/>
          </a:ln>
        </xdr:spPr>
        <xdr:txBody>
          <a:bodyPr wrap="square" lIns="0" tIns="0" rIns="0" bIns="0" rtlCol="0">
            <a:prstTxWarp prst="textNoShape">
              <a:avLst/>
            </a:prstTxWarp>
            <a:noAutofit/>
          </a:bodyPr>
          <a:lstStyle/>
          <a:p>
            <a:endParaRPr lang="es-ES"/>
          </a:p>
        </xdr:txBody>
      </xdr:sp>
    </xdr:grpSp>
    <xdr:clientData/>
  </xdr:twoCellAnchor>
  <xdr:twoCellAnchor>
    <xdr:from>
      <xdr:col>3</xdr:col>
      <xdr:colOff>200025</xdr:colOff>
      <xdr:row>1</xdr:row>
      <xdr:rowOff>276225</xdr:rowOff>
    </xdr:from>
    <xdr:to>
      <xdr:col>3</xdr:col>
      <xdr:colOff>231140</xdr:colOff>
      <xdr:row>1</xdr:row>
      <xdr:rowOff>279400</xdr:rowOff>
    </xdr:to>
    <xdr:grpSp>
      <xdr:nvGrpSpPr>
        <xdr:cNvPr id="12" name="Group 1453">
          <a:extLst>
            <a:ext uri="{FF2B5EF4-FFF2-40B4-BE49-F238E27FC236}">
              <a16:creationId xmlns:a16="http://schemas.microsoft.com/office/drawing/2014/main" id="{00000000-0008-0000-1000-00000C000000}"/>
            </a:ext>
          </a:extLst>
        </xdr:cNvPr>
        <xdr:cNvGrpSpPr>
          <a:grpSpLocks/>
        </xdr:cNvGrpSpPr>
      </xdr:nvGrpSpPr>
      <xdr:grpSpPr>
        <a:xfrm>
          <a:off x="6962775" y="381000"/>
          <a:ext cx="31115" cy="3175"/>
          <a:chOff x="0" y="0"/>
          <a:chExt cx="31115" cy="3175"/>
        </a:xfrm>
      </xdr:grpSpPr>
      <xdr:sp macro="" textlink="">
        <xdr:nvSpPr>
          <xdr:cNvPr id="13" name="Graphic 1454">
            <a:extLst>
              <a:ext uri="{FF2B5EF4-FFF2-40B4-BE49-F238E27FC236}">
                <a16:creationId xmlns:a16="http://schemas.microsoft.com/office/drawing/2014/main" id="{00000000-0008-0000-1000-00000D000000}"/>
              </a:ext>
            </a:extLst>
          </xdr:cNvPr>
          <xdr:cNvSpPr/>
        </xdr:nvSpPr>
        <xdr:spPr>
          <a:xfrm>
            <a:off x="0" y="1587"/>
            <a:ext cx="31115" cy="1270"/>
          </a:xfrm>
          <a:custGeom>
            <a:avLst/>
            <a:gdLst/>
            <a:ahLst/>
            <a:cxnLst/>
            <a:rect l="l" t="t" r="r" b="b"/>
            <a:pathLst>
              <a:path w="31115">
                <a:moveTo>
                  <a:pt x="0" y="0"/>
                </a:moveTo>
                <a:lnTo>
                  <a:pt x="30708" y="0"/>
                </a:lnTo>
              </a:path>
            </a:pathLst>
          </a:custGeom>
          <a:ln w="3175">
            <a:solidFill>
              <a:srgbClr val="BCBEC0"/>
            </a:solidFill>
            <a:prstDash val="solid"/>
          </a:ln>
        </xdr:spPr>
        <xdr:txBody>
          <a:bodyPr wrap="square" lIns="0" tIns="0" rIns="0" bIns="0" rtlCol="0">
            <a:prstTxWarp prst="textNoShape">
              <a:avLst/>
            </a:prstTxWarp>
            <a:noAutofit/>
          </a:bodyPr>
          <a:lstStyle/>
          <a:p>
            <a:endParaRPr lang="es-ES"/>
          </a:p>
        </xdr:txBody>
      </xdr:sp>
    </xdr:grpSp>
    <xdr:clientData/>
  </xdr:twoCellAnchor>
  <xdr:twoCellAnchor>
    <xdr:from>
      <xdr:col>3</xdr:col>
      <xdr:colOff>200025</xdr:colOff>
      <xdr:row>2</xdr:row>
      <xdr:rowOff>57150</xdr:rowOff>
    </xdr:from>
    <xdr:to>
      <xdr:col>3</xdr:col>
      <xdr:colOff>231140</xdr:colOff>
      <xdr:row>2</xdr:row>
      <xdr:rowOff>60325</xdr:rowOff>
    </xdr:to>
    <xdr:grpSp>
      <xdr:nvGrpSpPr>
        <xdr:cNvPr id="14" name="Group 1455">
          <a:extLst>
            <a:ext uri="{FF2B5EF4-FFF2-40B4-BE49-F238E27FC236}">
              <a16:creationId xmlns:a16="http://schemas.microsoft.com/office/drawing/2014/main" id="{00000000-0008-0000-1000-00000E000000}"/>
            </a:ext>
          </a:extLst>
        </xdr:cNvPr>
        <xdr:cNvGrpSpPr>
          <a:grpSpLocks/>
        </xdr:cNvGrpSpPr>
      </xdr:nvGrpSpPr>
      <xdr:grpSpPr>
        <a:xfrm>
          <a:off x="6962775" y="438150"/>
          <a:ext cx="31115" cy="3175"/>
          <a:chOff x="0" y="0"/>
          <a:chExt cx="31115" cy="3175"/>
        </a:xfrm>
      </xdr:grpSpPr>
      <xdr:sp macro="" textlink="">
        <xdr:nvSpPr>
          <xdr:cNvPr id="15" name="Graphic 1456">
            <a:extLst>
              <a:ext uri="{FF2B5EF4-FFF2-40B4-BE49-F238E27FC236}">
                <a16:creationId xmlns:a16="http://schemas.microsoft.com/office/drawing/2014/main" id="{00000000-0008-0000-1000-00000F000000}"/>
              </a:ext>
            </a:extLst>
          </xdr:cNvPr>
          <xdr:cNvSpPr/>
        </xdr:nvSpPr>
        <xdr:spPr>
          <a:xfrm>
            <a:off x="0" y="1587"/>
            <a:ext cx="31115" cy="1270"/>
          </a:xfrm>
          <a:custGeom>
            <a:avLst/>
            <a:gdLst/>
            <a:ahLst/>
            <a:cxnLst/>
            <a:rect l="l" t="t" r="r" b="b"/>
            <a:pathLst>
              <a:path w="31115">
                <a:moveTo>
                  <a:pt x="0" y="0"/>
                </a:moveTo>
                <a:lnTo>
                  <a:pt x="30708" y="0"/>
                </a:lnTo>
              </a:path>
            </a:pathLst>
          </a:custGeom>
          <a:ln w="3175">
            <a:solidFill>
              <a:srgbClr val="BCBEC0"/>
            </a:solidFill>
            <a:prstDash val="solid"/>
          </a:ln>
        </xdr:spPr>
        <xdr:txBody>
          <a:bodyPr wrap="square" lIns="0" tIns="0" rIns="0" bIns="0" rtlCol="0">
            <a:prstTxWarp prst="textNoShape">
              <a:avLst/>
            </a:prstTxWarp>
            <a:noAutofit/>
          </a:bodyPr>
          <a:lstStyle/>
          <a:p>
            <a:endParaRPr lang="es-ES"/>
          </a:p>
        </xdr:txBody>
      </xdr:sp>
    </xdr:grpSp>
    <xdr:clientData/>
  </xdr:twoCellAnchor>
  <xdr:twoCellAnchor>
    <xdr:from>
      <xdr:col>3</xdr:col>
      <xdr:colOff>200025</xdr:colOff>
      <xdr:row>2</xdr:row>
      <xdr:rowOff>180975</xdr:rowOff>
    </xdr:from>
    <xdr:to>
      <xdr:col>3</xdr:col>
      <xdr:colOff>231140</xdr:colOff>
      <xdr:row>2</xdr:row>
      <xdr:rowOff>184150</xdr:rowOff>
    </xdr:to>
    <xdr:grpSp>
      <xdr:nvGrpSpPr>
        <xdr:cNvPr id="16" name="Group 1457">
          <a:extLst>
            <a:ext uri="{FF2B5EF4-FFF2-40B4-BE49-F238E27FC236}">
              <a16:creationId xmlns:a16="http://schemas.microsoft.com/office/drawing/2014/main" id="{00000000-0008-0000-1000-000010000000}"/>
            </a:ext>
          </a:extLst>
        </xdr:cNvPr>
        <xdr:cNvGrpSpPr>
          <a:grpSpLocks/>
        </xdr:cNvGrpSpPr>
      </xdr:nvGrpSpPr>
      <xdr:grpSpPr>
        <a:xfrm>
          <a:off x="6962775" y="561975"/>
          <a:ext cx="31115" cy="3175"/>
          <a:chOff x="0" y="0"/>
          <a:chExt cx="31115" cy="3175"/>
        </a:xfrm>
      </xdr:grpSpPr>
      <xdr:sp macro="" textlink="">
        <xdr:nvSpPr>
          <xdr:cNvPr id="17" name="Graphic 1458">
            <a:extLst>
              <a:ext uri="{FF2B5EF4-FFF2-40B4-BE49-F238E27FC236}">
                <a16:creationId xmlns:a16="http://schemas.microsoft.com/office/drawing/2014/main" id="{00000000-0008-0000-1000-000011000000}"/>
              </a:ext>
            </a:extLst>
          </xdr:cNvPr>
          <xdr:cNvSpPr/>
        </xdr:nvSpPr>
        <xdr:spPr>
          <a:xfrm>
            <a:off x="0" y="1587"/>
            <a:ext cx="31115" cy="1270"/>
          </a:xfrm>
          <a:custGeom>
            <a:avLst/>
            <a:gdLst/>
            <a:ahLst/>
            <a:cxnLst/>
            <a:rect l="l" t="t" r="r" b="b"/>
            <a:pathLst>
              <a:path w="31115">
                <a:moveTo>
                  <a:pt x="0" y="0"/>
                </a:moveTo>
                <a:lnTo>
                  <a:pt x="30708" y="0"/>
                </a:lnTo>
              </a:path>
            </a:pathLst>
          </a:custGeom>
          <a:ln w="3175">
            <a:solidFill>
              <a:srgbClr val="BCBEC0"/>
            </a:solidFill>
            <a:prstDash val="solid"/>
          </a:ln>
        </xdr:spPr>
        <xdr:txBody>
          <a:bodyPr wrap="square" lIns="0" tIns="0" rIns="0" bIns="0" rtlCol="0">
            <a:prstTxWarp prst="textNoShape">
              <a:avLst/>
            </a:prstTxWarp>
            <a:noAutofit/>
          </a:bodyPr>
          <a:lstStyle/>
          <a:p>
            <a:endParaRPr lang="es-ES"/>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4:B12"/>
  <sheetViews>
    <sheetView tabSelected="1" zoomScale="110" zoomScaleNormal="110" workbookViewId="0">
      <selection activeCell="A12" sqref="A12"/>
    </sheetView>
  </sheetViews>
  <sheetFormatPr baseColWidth="10" defaultColWidth="11.42578125" defaultRowHeight="15" x14ac:dyDescent="0.25"/>
  <cols>
    <col min="1" max="1" width="33.140625" style="65" customWidth="1"/>
    <col min="2" max="2" width="102.42578125" style="65" customWidth="1"/>
    <col min="3" max="16384" width="11.42578125" style="65"/>
  </cols>
  <sheetData>
    <row r="4" spans="1:2" ht="36" customHeight="1" x14ac:dyDescent="0.35">
      <c r="A4" s="64" t="s">
        <v>124</v>
      </c>
    </row>
    <row r="5" spans="1:2" ht="16.149999999999999" customHeight="1" x14ac:dyDescent="0.35">
      <c r="A5" s="64"/>
    </row>
    <row r="6" spans="1:2" ht="148.5" customHeight="1" x14ac:dyDescent="0.25">
      <c r="A6" s="183" t="s">
        <v>157</v>
      </c>
      <c r="B6" s="184"/>
    </row>
    <row r="8" spans="1:2" ht="18.75" customHeight="1" x14ac:dyDescent="0.25">
      <c r="A8" s="160" t="s">
        <v>107</v>
      </c>
      <c r="B8" s="161" t="s">
        <v>102</v>
      </c>
    </row>
    <row r="9" spans="1:2" ht="35.25" customHeight="1" x14ac:dyDescent="0.25">
      <c r="A9" s="160" t="s">
        <v>109</v>
      </c>
      <c r="B9" s="95" t="s">
        <v>108</v>
      </c>
    </row>
    <row r="10" spans="1:2" ht="19.5" customHeight="1" x14ac:dyDescent="0.25">
      <c r="A10" s="160" t="s">
        <v>111</v>
      </c>
      <c r="B10" s="177" t="s">
        <v>156</v>
      </c>
    </row>
    <row r="11" spans="1:2" ht="34.5" customHeight="1" x14ac:dyDescent="0.25">
      <c r="A11" s="160" t="s">
        <v>110</v>
      </c>
      <c r="B11" s="162" t="s">
        <v>112</v>
      </c>
    </row>
    <row r="12" spans="1:2" ht="51.75" customHeight="1" x14ac:dyDescent="0.25">
      <c r="A12" s="131" t="s">
        <v>154</v>
      </c>
      <c r="B12" s="95" t="s">
        <v>155</v>
      </c>
    </row>
  </sheetData>
  <mergeCells count="1">
    <mergeCell ref="A6:B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workbookViewId="0">
      <selection activeCell="B2" sqref="B2:C2"/>
    </sheetView>
  </sheetViews>
  <sheetFormatPr baseColWidth="10" defaultColWidth="11.42578125" defaultRowHeight="15" x14ac:dyDescent="0.25"/>
  <cols>
    <col min="1" max="1" width="3.5703125" style="25" bestFit="1" customWidth="1"/>
    <col min="2" max="2" width="15.42578125" style="25" customWidth="1"/>
    <col min="3" max="3" width="69.140625" style="25" customWidth="1"/>
    <col min="4" max="4" width="17.140625" style="25" customWidth="1"/>
    <col min="5" max="5" width="13.5703125" style="25" bestFit="1" customWidth="1"/>
    <col min="6" max="8" width="12.7109375" style="25" bestFit="1" customWidth="1"/>
    <col min="9" max="10" width="12.5703125" style="25" bestFit="1" customWidth="1"/>
    <col min="11" max="11" width="21.85546875" style="25" customWidth="1"/>
    <col min="12" max="12" width="20" style="25" customWidth="1"/>
    <col min="13" max="13" width="12.5703125" style="25" bestFit="1" customWidth="1"/>
    <col min="14" max="14" width="10" style="25" bestFit="1" customWidth="1"/>
    <col min="15" max="16" width="12.5703125" style="25" bestFit="1" customWidth="1"/>
    <col min="17" max="17" width="12.7109375" style="25" bestFit="1" customWidth="1"/>
    <col min="18" max="18" width="9.140625" style="25" bestFit="1" customWidth="1"/>
    <col min="19" max="19" width="16.5703125" style="25" customWidth="1"/>
    <col min="20" max="20" width="16.85546875" style="25" customWidth="1"/>
    <col min="21" max="23" width="12.5703125" style="25" bestFit="1" customWidth="1"/>
    <col min="24" max="16384" width="11.42578125" style="25"/>
  </cols>
  <sheetData>
    <row r="1" spans="1:23" s="153" customFormat="1" ht="16.5" customHeight="1" x14ac:dyDescent="0.25">
      <c r="A1" s="191">
        <v>2016</v>
      </c>
      <c r="B1" s="192"/>
      <c r="C1" s="193"/>
      <c r="D1" s="153" t="s">
        <v>81</v>
      </c>
      <c r="E1" s="153" t="s">
        <v>0</v>
      </c>
      <c r="F1" s="153" t="s">
        <v>1</v>
      </c>
      <c r="G1" s="153" t="s">
        <v>2</v>
      </c>
      <c r="H1" s="153" t="s">
        <v>3</v>
      </c>
      <c r="I1" s="153" t="s">
        <v>4</v>
      </c>
      <c r="J1" s="153" t="s">
        <v>5</v>
      </c>
      <c r="K1" s="10" t="s">
        <v>6</v>
      </c>
      <c r="L1" s="153" t="s">
        <v>7</v>
      </c>
      <c r="M1" s="153" t="s">
        <v>8</v>
      </c>
      <c r="N1" s="153" t="s">
        <v>44</v>
      </c>
      <c r="O1" s="153" t="s">
        <v>9</v>
      </c>
      <c r="P1" s="153" t="s">
        <v>10</v>
      </c>
      <c r="Q1" s="158" t="s">
        <v>11</v>
      </c>
      <c r="R1" s="158" t="s">
        <v>45</v>
      </c>
      <c r="S1" s="158" t="s">
        <v>73</v>
      </c>
      <c r="T1" s="158" t="s">
        <v>13</v>
      </c>
      <c r="U1" s="158" t="s">
        <v>19</v>
      </c>
      <c r="V1" s="153" t="s">
        <v>15</v>
      </c>
      <c r="W1" s="153" t="s">
        <v>16</v>
      </c>
    </row>
    <row r="2" spans="1:23" x14ac:dyDescent="0.25">
      <c r="A2" s="22">
        <v>1</v>
      </c>
      <c r="B2" s="201" t="s">
        <v>20</v>
      </c>
      <c r="C2" s="202"/>
      <c r="D2" s="156">
        <v>1016014.81</v>
      </c>
      <c r="E2" s="156">
        <v>468000</v>
      </c>
      <c r="F2" s="156">
        <v>242693.78</v>
      </c>
      <c r="G2" s="156">
        <v>91776.19</v>
      </c>
      <c r="H2" s="156">
        <v>725000</v>
      </c>
      <c r="I2" s="156">
        <v>134798.56</v>
      </c>
      <c r="J2" s="157">
        <v>283601.26</v>
      </c>
      <c r="K2" s="156">
        <v>0</v>
      </c>
      <c r="L2" s="157">
        <v>1468699.3199999998</v>
      </c>
      <c r="M2" s="156">
        <v>390300.21</v>
      </c>
      <c r="N2" s="156">
        <v>192188.03</v>
      </c>
      <c r="O2" s="156">
        <v>57539.000624034452</v>
      </c>
      <c r="P2" s="156">
        <v>5608763.8700000001</v>
      </c>
      <c r="Q2" s="156">
        <v>600598.90999999992</v>
      </c>
      <c r="R2" s="156"/>
      <c r="S2" s="156">
        <v>0</v>
      </c>
      <c r="T2" s="156">
        <v>153651.51999999999</v>
      </c>
      <c r="U2" s="156">
        <v>368712</v>
      </c>
      <c r="V2" s="156">
        <v>1434095</v>
      </c>
      <c r="W2" s="156">
        <v>40986.51</v>
      </c>
    </row>
    <row r="3" spans="1:23" ht="14.45" customHeight="1" x14ac:dyDescent="0.25">
      <c r="A3" s="22" t="s">
        <v>17</v>
      </c>
      <c r="B3" s="203" t="s">
        <v>21</v>
      </c>
      <c r="C3" s="26" t="s">
        <v>22</v>
      </c>
      <c r="D3" s="23">
        <v>2939625.08</v>
      </c>
      <c r="E3" s="23">
        <v>0</v>
      </c>
      <c r="F3" s="23">
        <v>115117.38</v>
      </c>
      <c r="G3" s="27">
        <v>0</v>
      </c>
      <c r="H3" s="23">
        <v>105000</v>
      </c>
      <c r="I3" s="23">
        <v>511480.51</v>
      </c>
      <c r="J3" s="24">
        <v>37112.32</v>
      </c>
      <c r="K3" s="28">
        <v>28152.39</v>
      </c>
      <c r="L3" s="24">
        <v>0</v>
      </c>
      <c r="M3" s="23">
        <v>26668.400000000001</v>
      </c>
      <c r="N3" s="23"/>
      <c r="O3" s="23">
        <v>0</v>
      </c>
      <c r="P3" s="23">
        <v>0</v>
      </c>
      <c r="Q3" s="23">
        <v>0</v>
      </c>
      <c r="R3" s="23"/>
      <c r="S3" s="23">
        <v>18848.86</v>
      </c>
      <c r="T3" s="29">
        <v>0</v>
      </c>
      <c r="U3" s="198">
        <v>289000</v>
      </c>
      <c r="V3" s="23">
        <v>0</v>
      </c>
      <c r="W3" s="23">
        <v>185784.39</v>
      </c>
    </row>
    <row r="4" spans="1:23" x14ac:dyDescent="0.25">
      <c r="A4" s="22" t="s">
        <v>18</v>
      </c>
      <c r="B4" s="204"/>
      <c r="C4" s="26" t="s">
        <v>23</v>
      </c>
      <c r="D4" s="23">
        <v>8282225.9500000002</v>
      </c>
      <c r="E4" s="23"/>
      <c r="F4" s="23">
        <v>82005.22</v>
      </c>
      <c r="G4" s="27">
        <v>0</v>
      </c>
      <c r="H4" s="23">
        <v>10000</v>
      </c>
      <c r="I4" s="23">
        <v>0</v>
      </c>
      <c r="J4" s="24">
        <v>0</v>
      </c>
      <c r="K4" s="28">
        <v>134000</v>
      </c>
      <c r="L4" s="24">
        <v>0</v>
      </c>
      <c r="M4" s="23">
        <v>1778.7</v>
      </c>
      <c r="N4" s="23"/>
      <c r="O4" s="23">
        <v>4659.33</v>
      </c>
      <c r="P4" s="23">
        <v>222111.14</v>
      </c>
      <c r="Q4" s="23">
        <v>0</v>
      </c>
      <c r="R4" s="23"/>
      <c r="S4" s="23">
        <v>0</v>
      </c>
      <c r="T4" s="30">
        <v>0</v>
      </c>
      <c r="U4" s="200"/>
      <c r="V4" s="23">
        <v>0</v>
      </c>
      <c r="W4" s="23">
        <v>0</v>
      </c>
    </row>
    <row r="5" spans="1:23" x14ac:dyDescent="0.25">
      <c r="A5" s="22">
        <v>3</v>
      </c>
      <c r="B5" s="196" t="s">
        <v>24</v>
      </c>
      <c r="C5" s="197"/>
      <c r="D5" s="23">
        <v>1414162.95</v>
      </c>
      <c r="E5" s="23">
        <v>20000000</v>
      </c>
      <c r="F5" s="23">
        <v>291410.93</v>
      </c>
      <c r="G5" s="23">
        <v>1125258.81</v>
      </c>
      <c r="H5" s="23">
        <v>164000</v>
      </c>
      <c r="I5" s="23">
        <v>1526745.19</v>
      </c>
      <c r="J5" s="24">
        <v>340216.23</v>
      </c>
      <c r="K5" s="23">
        <v>2312094.12</v>
      </c>
      <c r="L5" s="24">
        <v>17229041.709999993</v>
      </c>
      <c r="M5" s="23">
        <v>462088.22</v>
      </c>
      <c r="N5" s="23"/>
      <c r="O5" s="23">
        <v>32256.365821316402</v>
      </c>
      <c r="P5" s="23">
        <v>1976043.76</v>
      </c>
      <c r="Q5" s="23">
        <v>179071.72</v>
      </c>
      <c r="R5" s="23"/>
      <c r="S5" s="23">
        <v>625503.91</v>
      </c>
      <c r="T5" s="23">
        <v>0</v>
      </c>
      <c r="U5" s="23">
        <v>3523520</v>
      </c>
      <c r="V5" s="23">
        <v>582032</v>
      </c>
      <c r="W5" s="23">
        <v>482070.14</v>
      </c>
    </row>
    <row r="6" spans="1:23" x14ac:dyDescent="0.25">
      <c r="A6" s="22">
        <v>4</v>
      </c>
      <c r="B6" s="196" t="s">
        <v>25</v>
      </c>
      <c r="C6" s="197"/>
      <c r="D6" s="23">
        <v>17579980.199999999</v>
      </c>
      <c r="E6" s="23">
        <v>43303398</v>
      </c>
      <c r="F6" s="23">
        <v>523309.25</v>
      </c>
      <c r="G6" s="23">
        <v>359835.07</v>
      </c>
      <c r="H6" s="23">
        <v>2250000</v>
      </c>
      <c r="I6" s="23">
        <v>4244576.76</v>
      </c>
      <c r="J6" s="24">
        <v>4424812.46</v>
      </c>
      <c r="K6" s="23">
        <v>39203670.850000001</v>
      </c>
      <c r="L6" s="24">
        <v>1681794.2212</v>
      </c>
      <c r="M6" s="23">
        <v>1427454.56</v>
      </c>
      <c r="N6" s="23">
        <v>28661.4</v>
      </c>
      <c r="O6" s="23">
        <v>17374728.56861956</v>
      </c>
      <c r="P6" s="23">
        <v>6548103.7300000004</v>
      </c>
      <c r="Q6" s="23">
        <v>13105499.140000001</v>
      </c>
      <c r="R6" s="23"/>
      <c r="S6" s="23">
        <v>2542259.81</v>
      </c>
      <c r="T6" s="23">
        <v>90978.12</v>
      </c>
      <c r="U6" s="23">
        <v>501500</v>
      </c>
      <c r="V6" s="23">
        <v>2183482</v>
      </c>
      <c r="W6" s="23">
        <v>2177649.14</v>
      </c>
    </row>
    <row r="7" spans="1:23" x14ac:dyDescent="0.25">
      <c r="A7" s="22">
        <v>5</v>
      </c>
      <c r="B7" s="196" t="s">
        <v>26</v>
      </c>
      <c r="C7" s="197"/>
      <c r="D7" s="23">
        <v>189432.5</v>
      </c>
      <c r="E7" s="23">
        <v>448380</v>
      </c>
      <c r="F7" s="23">
        <v>55135.63</v>
      </c>
      <c r="G7" s="23">
        <v>2026.28</v>
      </c>
      <c r="H7" s="23">
        <v>60000</v>
      </c>
      <c r="I7" s="23">
        <v>547805.44999999995</v>
      </c>
      <c r="J7" s="24">
        <v>0</v>
      </c>
      <c r="K7" s="23">
        <v>99045.87</v>
      </c>
      <c r="L7" s="24">
        <v>0</v>
      </c>
      <c r="M7" s="23">
        <v>100000</v>
      </c>
      <c r="N7" s="23"/>
      <c r="O7" s="23">
        <v>60476.44</v>
      </c>
      <c r="P7" s="23">
        <v>855612.95</v>
      </c>
      <c r="Q7" s="23">
        <v>21727.47</v>
      </c>
      <c r="R7" s="23"/>
      <c r="S7" s="23">
        <v>9559</v>
      </c>
      <c r="T7" s="23">
        <v>124963.94</v>
      </c>
      <c r="U7" s="23">
        <v>0</v>
      </c>
      <c r="V7" s="23">
        <v>2000</v>
      </c>
      <c r="W7" s="23">
        <v>0</v>
      </c>
    </row>
    <row r="8" spans="1:23" x14ac:dyDescent="0.25">
      <c r="A8" s="22">
        <v>6</v>
      </c>
      <c r="B8" s="196" t="s">
        <v>27</v>
      </c>
      <c r="C8" s="197"/>
      <c r="D8" s="23">
        <v>72710257.670000002</v>
      </c>
      <c r="E8" s="23">
        <v>82350440</v>
      </c>
      <c r="F8" s="23">
        <v>5417476.1799999997</v>
      </c>
      <c r="G8" s="23">
        <v>12212060.08</v>
      </c>
      <c r="H8" s="23">
        <v>7900000</v>
      </c>
      <c r="I8" s="23">
        <v>6698992.1600000001</v>
      </c>
      <c r="J8" s="24">
        <v>3558934.1</v>
      </c>
      <c r="K8" s="23">
        <v>34583000</v>
      </c>
      <c r="L8" s="24">
        <v>20894106.478799999</v>
      </c>
      <c r="M8" s="23">
        <v>17496522.57</v>
      </c>
      <c r="N8" s="23"/>
      <c r="O8" s="23">
        <v>17807288.879999999</v>
      </c>
      <c r="P8" s="23">
        <v>18041579.57</v>
      </c>
      <c r="Q8" s="23">
        <v>17596632.620000001</v>
      </c>
      <c r="R8" s="23"/>
      <c r="S8" s="23">
        <v>8982568.5599999987</v>
      </c>
      <c r="T8" s="23">
        <v>5503549</v>
      </c>
      <c r="U8" s="23">
        <v>1453291</v>
      </c>
      <c r="V8" s="23">
        <v>2721572</v>
      </c>
      <c r="W8" s="23">
        <v>47571702.280000001</v>
      </c>
    </row>
    <row r="9" spans="1:23" x14ac:dyDescent="0.25">
      <c r="A9" s="22">
        <v>7</v>
      </c>
      <c r="B9" s="196" t="s">
        <v>28</v>
      </c>
      <c r="C9" s="197"/>
      <c r="D9" s="23">
        <v>614143.81999999995</v>
      </c>
      <c r="E9" s="23">
        <v>1850000</v>
      </c>
      <c r="F9" s="23">
        <v>327320.63</v>
      </c>
      <c r="G9" s="23">
        <v>0</v>
      </c>
      <c r="H9" s="23">
        <v>280000</v>
      </c>
      <c r="I9" s="23">
        <v>0</v>
      </c>
      <c r="J9" s="24">
        <v>89867.28</v>
      </c>
      <c r="K9" s="23">
        <v>52799</v>
      </c>
      <c r="L9" s="24">
        <v>1046049.2</v>
      </c>
      <c r="M9" s="23">
        <v>1509695.67</v>
      </c>
      <c r="N9" s="23"/>
      <c r="O9" s="23">
        <v>75386.5</v>
      </c>
      <c r="P9" s="23">
        <v>1676993.91</v>
      </c>
      <c r="Q9" s="23">
        <v>309480.40000000002</v>
      </c>
      <c r="R9" s="23"/>
      <c r="S9" s="23">
        <v>627526.9</v>
      </c>
      <c r="T9" s="23">
        <v>77219.856</v>
      </c>
      <c r="U9" s="23">
        <v>360967</v>
      </c>
      <c r="V9" s="23">
        <v>512</v>
      </c>
      <c r="W9" s="23">
        <v>650387.23</v>
      </c>
    </row>
    <row r="10" spans="1:23" x14ac:dyDescent="0.25">
      <c r="A10" s="22">
        <v>8</v>
      </c>
      <c r="B10" s="196" t="s">
        <v>29</v>
      </c>
      <c r="C10" s="197"/>
      <c r="D10" s="23">
        <v>843227.41999999993</v>
      </c>
      <c r="E10" s="23">
        <v>4850000</v>
      </c>
      <c r="F10" s="23">
        <v>2395574.25</v>
      </c>
      <c r="G10" s="23">
        <v>1894357</v>
      </c>
      <c r="H10" s="23">
        <v>2775000</v>
      </c>
      <c r="I10" s="23">
        <v>826521.96</v>
      </c>
      <c r="J10" s="24">
        <v>131533.81</v>
      </c>
      <c r="K10" s="23">
        <v>1193946.75</v>
      </c>
      <c r="L10" s="24">
        <v>0</v>
      </c>
      <c r="M10" s="23">
        <v>2097605</v>
      </c>
      <c r="N10" s="23"/>
      <c r="O10" s="23">
        <v>169598.58</v>
      </c>
      <c r="P10" s="23">
        <v>1612334.55</v>
      </c>
      <c r="Q10" s="23">
        <v>4910098.04</v>
      </c>
      <c r="R10" s="23">
        <v>54056.68</v>
      </c>
      <c r="S10" s="23">
        <v>2457354.61</v>
      </c>
      <c r="T10" s="23">
        <v>1225356.2</v>
      </c>
      <c r="U10" s="23">
        <v>464000</v>
      </c>
      <c r="V10" s="23">
        <v>65922</v>
      </c>
      <c r="W10" s="23">
        <v>0</v>
      </c>
    </row>
    <row r="11" spans="1:23" x14ac:dyDescent="0.25">
      <c r="A11" s="22">
        <v>9</v>
      </c>
      <c r="B11" s="196" t="s">
        <v>30</v>
      </c>
      <c r="C11" s="197"/>
      <c r="D11" s="23">
        <v>410658.64</v>
      </c>
      <c r="E11" s="23">
        <v>753000</v>
      </c>
      <c r="F11" s="23">
        <v>524208.65</v>
      </c>
      <c r="G11" s="23">
        <v>599482.71</v>
      </c>
      <c r="H11" s="23">
        <v>100000</v>
      </c>
      <c r="I11" s="23">
        <v>62999.11</v>
      </c>
      <c r="J11" s="24">
        <v>171744.7</v>
      </c>
      <c r="K11" s="23">
        <v>976148.05</v>
      </c>
      <c r="L11" s="24">
        <v>397506.61999999994</v>
      </c>
      <c r="M11" s="23">
        <v>46430</v>
      </c>
      <c r="N11" s="23"/>
      <c r="O11" s="23">
        <v>0</v>
      </c>
      <c r="P11" s="23">
        <v>49625.120000000003</v>
      </c>
      <c r="Q11" s="23">
        <v>68281.760000000009</v>
      </c>
      <c r="R11" s="23"/>
      <c r="S11" s="23">
        <v>0</v>
      </c>
      <c r="T11" s="23">
        <v>265553.49</v>
      </c>
      <c r="U11" s="23">
        <v>73900</v>
      </c>
      <c r="V11" s="23">
        <v>57580</v>
      </c>
      <c r="W11" s="23">
        <v>405870.15</v>
      </c>
    </row>
    <row r="12" spans="1:23" x14ac:dyDescent="0.25">
      <c r="A12" s="22">
        <v>10</v>
      </c>
      <c r="B12" s="196" t="s">
        <v>31</v>
      </c>
      <c r="C12" s="197"/>
      <c r="D12" s="23">
        <v>4174.5</v>
      </c>
      <c r="E12" s="23"/>
      <c r="F12" s="23">
        <v>0</v>
      </c>
      <c r="G12" s="23">
        <v>301788.49</v>
      </c>
      <c r="H12" s="23"/>
      <c r="I12" s="23">
        <v>0</v>
      </c>
      <c r="J12" s="24">
        <v>30300</v>
      </c>
      <c r="K12" s="23">
        <v>0</v>
      </c>
      <c r="L12" s="24">
        <v>15550.57</v>
      </c>
      <c r="M12" s="23">
        <v>60168.78</v>
      </c>
      <c r="N12" s="23"/>
      <c r="O12" s="23">
        <v>0</v>
      </c>
      <c r="P12" s="23">
        <v>0</v>
      </c>
      <c r="Q12" s="23">
        <v>134321.35</v>
      </c>
      <c r="R12" s="23"/>
      <c r="S12" s="23">
        <v>0</v>
      </c>
      <c r="T12" s="23">
        <v>74500</v>
      </c>
      <c r="U12" s="23">
        <v>525600</v>
      </c>
      <c r="V12" s="23">
        <v>28357</v>
      </c>
      <c r="W12" s="23">
        <v>0</v>
      </c>
    </row>
    <row r="13" spans="1:23" x14ac:dyDescent="0.25">
      <c r="A13" s="22">
        <v>11</v>
      </c>
      <c r="B13" s="196" t="s">
        <v>32</v>
      </c>
      <c r="C13" s="197"/>
      <c r="D13" s="23">
        <v>1458.81</v>
      </c>
      <c r="E13" s="23">
        <v>2500000</v>
      </c>
      <c r="F13" s="23">
        <v>499690.67</v>
      </c>
      <c r="G13" s="23">
        <v>460714.03</v>
      </c>
      <c r="H13" s="23">
        <v>15000</v>
      </c>
      <c r="I13" s="23">
        <v>1610616.52</v>
      </c>
      <c r="J13" s="24">
        <v>0</v>
      </c>
      <c r="K13" s="23">
        <v>1474055.38</v>
      </c>
      <c r="L13" s="24">
        <v>7356.38</v>
      </c>
      <c r="M13" s="23">
        <v>517001.56</v>
      </c>
      <c r="N13" s="23"/>
      <c r="O13" s="23">
        <v>40065.065789610177</v>
      </c>
      <c r="P13" s="23">
        <v>822517.37</v>
      </c>
      <c r="Q13" s="23">
        <v>339490.43000000005</v>
      </c>
      <c r="R13" s="23"/>
      <c r="S13" s="23">
        <v>91092.08</v>
      </c>
      <c r="T13" s="23">
        <v>8600</v>
      </c>
      <c r="U13" s="23">
        <v>1563194</v>
      </c>
      <c r="V13" s="23">
        <v>259360</v>
      </c>
      <c r="W13" s="23">
        <v>1090721.9399999997</v>
      </c>
    </row>
    <row r="14" spans="1:23" x14ac:dyDescent="0.25">
      <c r="A14" s="22">
        <v>12</v>
      </c>
      <c r="B14" s="196" t="s">
        <v>33</v>
      </c>
      <c r="C14" s="197"/>
      <c r="D14" s="23">
        <v>1086267.8999999999</v>
      </c>
      <c r="E14" s="23">
        <v>10425000</v>
      </c>
      <c r="F14" s="23">
        <v>1658528.7130000005</v>
      </c>
      <c r="G14" s="23">
        <v>0</v>
      </c>
      <c r="H14" s="23">
        <v>775000</v>
      </c>
      <c r="I14" s="23">
        <v>1906974.04</v>
      </c>
      <c r="J14" s="24">
        <v>269193.94</v>
      </c>
      <c r="K14" s="23">
        <v>1252008.79</v>
      </c>
      <c r="L14" s="24">
        <v>1366395.9300000002</v>
      </c>
      <c r="M14" s="23">
        <v>23456.22</v>
      </c>
      <c r="N14" s="23"/>
      <c r="O14" s="23">
        <v>161592.49</v>
      </c>
      <c r="P14" s="23">
        <v>536599.79</v>
      </c>
      <c r="Q14" s="23">
        <v>898401.09</v>
      </c>
      <c r="R14" s="23"/>
      <c r="S14" s="23">
        <v>20904.89</v>
      </c>
      <c r="T14" s="30">
        <v>435000</v>
      </c>
      <c r="U14" s="23">
        <v>140000</v>
      </c>
      <c r="V14" s="23">
        <v>319785</v>
      </c>
      <c r="W14" s="23">
        <v>5259390.37</v>
      </c>
    </row>
    <row r="15" spans="1:23" x14ac:dyDescent="0.25">
      <c r="A15" s="22">
        <v>13</v>
      </c>
      <c r="B15" s="196" t="s">
        <v>34</v>
      </c>
      <c r="C15" s="197"/>
      <c r="D15" s="23">
        <v>50000</v>
      </c>
      <c r="E15" s="23">
        <v>630000</v>
      </c>
      <c r="F15" s="23">
        <v>865096.61</v>
      </c>
      <c r="G15" s="23">
        <v>125000</v>
      </c>
      <c r="H15" s="23"/>
      <c r="I15" s="23">
        <v>583809.89</v>
      </c>
      <c r="J15" s="24">
        <v>524589.98</v>
      </c>
      <c r="K15" s="23">
        <v>100500</v>
      </c>
      <c r="L15" s="24">
        <v>1073262.26</v>
      </c>
      <c r="M15" s="23">
        <v>1796182.47</v>
      </c>
      <c r="N15" s="23"/>
      <c r="O15" s="23">
        <v>384652.82</v>
      </c>
      <c r="P15" s="23">
        <v>82666.990000000005</v>
      </c>
      <c r="Q15" s="23">
        <v>207371.45</v>
      </c>
      <c r="R15" s="23"/>
      <c r="S15" s="23">
        <v>23318.1</v>
      </c>
      <c r="T15" s="31">
        <v>482000</v>
      </c>
      <c r="U15" s="23">
        <v>605249</v>
      </c>
      <c r="V15" s="23">
        <v>488815</v>
      </c>
      <c r="W15" s="23">
        <v>509324.73</v>
      </c>
    </row>
    <row r="16" spans="1:23" x14ac:dyDescent="0.25">
      <c r="A16" s="22">
        <v>14</v>
      </c>
      <c r="B16" s="196" t="s">
        <v>35</v>
      </c>
      <c r="C16" s="197"/>
      <c r="D16" s="23">
        <v>1990879.25</v>
      </c>
      <c r="E16" s="23">
        <v>3125280</v>
      </c>
      <c r="F16" s="23">
        <v>1252256.68</v>
      </c>
      <c r="G16" s="23">
        <v>102936.58</v>
      </c>
      <c r="H16" s="23">
        <v>210000</v>
      </c>
      <c r="I16" s="23">
        <v>4980750.2300000004</v>
      </c>
      <c r="J16" s="24">
        <v>0</v>
      </c>
      <c r="K16" s="23">
        <v>1026514.33</v>
      </c>
      <c r="L16" s="24">
        <v>4774037.57</v>
      </c>
      <c r="M16" s="23">
        <v>1191932.19</v>
      </c>
      <c r="N16" s="23"/>
      <c r="O16" s="23">
        <v>0</v>
      </c>
      <c r="P16" s="23">
        <v>1682602.83</v>
      </c>
      <c r="Q16" s="23">
        <v>2787833.19</v>
      </c>
      <c r="R16" s="23"/>
      <c r="S16" s="23">
        <v>859342.83</v>
      </c>
      <c r="T16" s="23">
        <v>172500</v>
      </c>
      <c r="U16" s="23">
        <v>2657301.2000000002</v>
      </c>
      <c r="V16" s="23">
        <v>1058044</v>
      </c>
      <c r="W16" s="23">
        <v>1508452.21</v>
      </c>
    </row>
    <row r="17" spans="1:23" x14ac:dyDescent="0.25">
      <c r="A17" s="22">
        <v>15</v>
      </c>
      <c r="B17" s="196" t="s">
        <v>36</v>
      </c>
      <c r="C17" s="197"/>
      <c r="D17" s="23">
        <v>17545</v>
      </c>
      <c r="E17" s="23"/>
      <c r="F17" s="23">
        <v>0</v>
      </c>
      <c r="G17" s="23">
        <v>0</v>
      </c>
      <c r="H17" s="23">
        <v>20000</v>
      </c>
      <c r="I17" s="23">
        <v>280072.36</v>
      </c>
      <c r="J17" s="24">
        <v>0</v>
      </c>
      <c r="K17" s="23">
        <v>0</v>
      </c>
      <c r="L17" s="24">
        <v>278707.27999999997</v>
      </c>
      <c r="M17" s="23">
        <v>1424988.29</v>
      </c>
      <c r="N17" s="23"/>
      <c r="O17" s="23">
        <v>0</v>
      </c>
      <c r="P17" s="23">
        <v>0</v>
      </c>
      <c r="Q17" s="23">
        <v>17484.5</v>
      </c>
      <c r="R17" s="23"/>
      <c r="S17" s="23">
        <v>0</v>
      </c>
      <c r="T17" s="198">
        <v>76009.97</v>
      </c>
      <c r="U17" s="23">
        <v>169317</v>
      </c>
      <c r="V17" s="23">
        <v>0</v>
      </c>
      <c r="W17" s="23">
        <v>10084</v>
      </c>
    </row>
    <row r="18" spans="1:23" x14ac:dyDescent="0.25">
      <c r="A18" s="22">
        <v>16</v>
      </c>
      <c r="B18" s="196" t="s">
        <v>37</v>
      </c>
      <c r="C18" s="197"/>
      <c r="D18" s="23">
        <v>95000</v>
      </c>
      <c r="E18" s="23"/>
      <c r="F18" s="23">
        <v>115000</v>
      </c>
      <c r="G18" s="23">
        <v>9436.74</v>
      </c>
      <c r="H18" s="23"/>
      <c r="I18" s="23">
        <v>180000</v>
      </c>
      <c r="J18" s="24">
        <v>55208.41</v>
      </c>
      <c r="K18" s="23">
        <v>0</v>
      </c>
      <c r="L18" s="24">
        <v>21107.24</v>
      </c>
      <c r="M18" s="23">
        <v>0</v>
      </c>
      <c r="N18" s="23"/>
      <c r="O18" s="23">
        <v>20812</v>
      </c>
      <c r="P18" s="23">
        <v>0</v>
      </c>
      <c r="Q18" s="23">
        <v>0</v>
      </c>
      <c r="R18" s="23"/>
      <c r="S18" s="23">
        <v>0</v>
      </c>
      <c r="T18" s="199"/>
      <c r="U18" s="23">
        <v>0</v>
      </c>
      <c r="V18" s="23">
        <v>0</v>
      </c>
      <c r="W18" s="23">
        <v>0</v>
      </c>
    </row>
    <row r="19" spans="1:23" x14ac:dyDescent="0.25">
      <c r="A19" s="22">
        <v>17</v>
      </c>
      <c r="B19" s="196" t="s">
        <v>38</v>
      </c>
      <c r="C19" s="197"/>
      <c r="D19" s="23">
        <v>3639391.81</v>
      </c>
      <c r="E19" s="23">
        <v>310120</v>
      </c>
      <c r="F19" s="23">
        <v>103284.62</v>
      </c>
      <c r="G19" s="23">
        <v>85605.14</v>
      </c>
      <c r="H19" s="23"/>
      <c r="I19" s="23">
        <v>153718.93</v>
      </c>
      <c r="J19" s="24">
        <v>8892.5300000000007</v>
      </c>
      <c r="K19" s="23">
        <v>69960.710000000006</v>
      </c>
      <c r="L19" s="24">
        <v>0</v>
      </c>
      <c r="M19" s="23">
        <v>33530</v>
      </c>
      <c r="N19" s="23"/>
      <c r="O19" s="23">
        <v>0</v>
      </c>
      <c r="P19" s="23">
        <v>0</v>
      </c>
      <c r="Q19" s="23">
        <v>366766.4</v>
      </c>
      <c r="R19" s="23"/>
      <c r="S19" s="23">
        <v>0</v>
      </c>
      <c r="T19" s="200"/>
      <c r="U19" s="23">
        <v>0</v>
      </c>
      <c r="V19" s="23">
        <v>0</v>
      </c>
      <c r="W19" s="23">
        <v>256606.8</v>
      </c>
    </row>
    <row r="20" spans="1:23" x14ac:dyDescent="0.25">
      <c r="A20" s="22">
        <v>18</v>
      </c>
      <c r="B20" s="196" t="s">
        <v>39</v>
      </c>
      <c r="C20" s="197"/>
      <c r="D20" s="23">
        <v>1338933.03</v>
      </c>
      <c r="E20" s="23">
        <v>862000</v>
      </c>
      <c r="F20" s="23">
        <v>231444.46</v>
      </c>
      <c r="G20" s="23">
        <v>30969.95</v>
      </c>
      <c r="H20" s="23">
        <v>115000</v>
      </c>
      <c r="I20" s="23">
        <v>892896.24</v>
      </c>
      <c r="J20" s="24">
        <v>25000</v>
      </c>
      <c r="K20" s="23">
        <v>50000</v>
      </c>
      <c r="L20" s="24">
        <v>400186.45999999996</v>
      </c>
      <c r="M20" s="23">
        <v>0</v>
      </c>
      <c r="N20" s="23"/>
      <c r="O20" s="23">
        <v>41178.99</v>
      </c>
      <c r="P20" s="23">
        <v>86049.73</v>
      </c>
      <c r="Q20" s="23">
        <v>0</v>
      </c>
      <c r="R20" s="23"/>
      <c r="S20" s="23">
        <v>0</v>
      </c>
      <c r="T20" s="23">
        <v>8579.9840000000004</v>
      </c>
      <c r="U20" s="23">
        <v>56371</v>
      </c>
      <c r="V20" s="23">
        <v>0</v>
      </c>
      <c r="W20" s="23">
        <v>449927.61</v>
      </c>
    </row>
    <row r="21" spans="1:23" x14ac:dyDescent="0.25">
      <c r="A21" s="22">
        <v>19</v>
      </c>
      <c r="B21" s="196" t="s">
        <v>40</v>
      </c>
      <c r="C21" s="197"/>
      <c r="D21" s="23">
        <v>348312.6</v>
      </c>
      <c r="E21" s="23">
        <v>160000</v>
      </c>
      <c r="F21" s="23">
        <v>242101.37</v>
      </c>
      <c r="G21" s="23">
        <v>469770.32</v>
      </c>
      <c r="H21" s="23"/>
      <c r="I21" s="23">
        <v>0</v>
      </c>
      <c r="J21" s="24">
        <v>488478.19</v>
      </c>
      <c r="K21" s="23">
        <v>21343.85</v>
      </c>
      <c r="L21" s="24">
        <v>7986</v>
      </c>
      <c r="M21" s="23">
        <v>382671.73</v>
      </c>
      <c r="N21" s="23"/>
      <c r="O21" s="23">
        <v>0</v>
      </c>
      <c r="P21" s="23">
        <v>0</v>
      </c>
      <c r="Q21" s="23">
        <v>216370.91</v>
      </c>
      <c r="R21" s="23"/>
      <c r="S21" s="23">
        <v>0</v>
      </c>
      <c r="T21" s="23">
        <v>110000</v>
      </c>
      <c r="U21" s="23">
        <v>20966</v>
      </c>
      <c r="V21" s="23">
        <v>0</v>
      </c>
      <c r="W21" s="23">
        <v>192346.97</v>
      </c>
    </row>
    <row r="22" spans="1:23" x14ac:dyDescent="0.25">
      <c r="A22" s="22">
        <v>20</v>
      </c>
      <c r="B22" s="196" t="s">
        <v>41</v>
      </c>
      <c r="C22" s="197"/>
      <c r="D22" s="23">
        <v>191125.12</v>
      </c>
      <c r="E22" s="23"/>
      <c r="F22" s="23">
        <v>56162.25</v>
      </c>
      <c r="G22" s="23">
        <v>0</v>
      </c>
      <c r="H22" s="23"/>
      <c r="I22" s="23">
        <v>606926.34</v>
      </c>
      <c r="J22" s="24">
        <v>103059.16</v>
      </c>
      <c r="K22" s="23">
        <v>475500</v>
      </c>
      <c r="L22" s="24">
        <v>2058145.2200000002</v>
      </c>
      <c r="M22" s="23">
        <v>31531.11</v>
      </c>
      <c r="N22" s="23"/>
      <c r="O22" s="23">
        <v>107160.23000000001</v>
      </c>
      <c r="P22" s="23">
        <v>0</v>
      </c>
      <c r="Q22" s="23">
        <v>0</v>
      </c>
      <c r="R22" s="23"/>
      <c r="S22" s="23">
        <v>0</v>
      </c>
      <c r="T22" s="23">
        <v>247000</v>
      </c>
      <c r="U22" s="23">
        <v>79052</v>
      </c>
      <c r="V22" s="23">
        <v>0</v>
      </c>
      <c r="W22" s="23">
        <v>0</v>
      </c>
    </row>
    <row r="23" spans="1:23" x14ac:dyDescent="0.25">
      <c r="A23" s="22">
        <v>21</v>
      </c>
      <c r="B23" s="196" t="s">
        <v>42</v>
      </c>
      <c r="C23" s="197"/>
      <c r="D23" s="23">
        <v>120008</v>
      </c>
      <c r="E23" s="23">
        <v>0</v>
      </c>
      <c r="F23" s="23">
        <v>15161122.780000001</v>
      </c>
      <c r="G23" s="23">
        <v>2686123.1599999997</v>
      </c>
      <c r="H23" s="23">
        <v>89000</v>
      </c>
      <c r="I23" s="23">
        <v>0</v>
      </c>
      <c r="J23" s="24">
        <v>1347997.91</v>
      </c>
      <c r="K23" s="23">
        <v>842431.09</v>
      </c>
      <c r="L23" s="24">
        <v>12898357.380000001</v>
      </c>
      <c r="M23" s="23">
        <v>8028810.1500000004</v>
      </c>
      <c r="N23" s="23"/>
      <c r="O23" s="23">
        <v>9476014.5308545195</v>
      </c>
      <c r="P23" s="23">
        <v>25058806.619999997</v>
      </c>
      <c r="Q23" s="23">
        <v>0</v>
      </c>
      <c r="R23" s="23"/>
      <c r="S23" s="23">
        <v>0</v>
      </c>
      <c r="T23" s="23">
        <v>5111899.6400000006</v>
      </c>
      <c r="U23" s="23">
        <v>4958124.8599999994</v>
      </c>
      <c r="V23" s="23">
        <v>1995608</v>
      </c>
      <c r="W23" s="23">
        <v>430910</v>
      </c>
    </row>
    <row r="24" spans="1:23" s="119" customFormat="1" x14ac:dyDescent="0.25">
      <c r="A24" s="122"/>
      <c r="B24" s="194" t="s">
        <v>43</v>
      </c>
      <c r="C24" s="195"/>
      <c r="D24" s="123">
        <f>SUM(D2:D23)</f>
        <v>114882825.06</v>
      </c>
      <c r="E24" s="123">
        <f>SUM(E2:E23)</f>
        <v>172035618</v>
      </c>
      <c r="F24" s="123">
        <f t="shared" ref="F24:W24" si="0">SUM(F2:F23)</f>
        <v>30158940.052999999</v>
      </c>
      <c r="G24" s="123">
        <f t="shared" si="0"/>
        <v>20557140.549999997</v>
      </c>
      <c r="H24" s="123">
        <f t="shared" si="0"/>
        <v>15593000</v>
      </c>
      <c r="I24" s="123">
        <f t="shared" si="0"/>
        <v>25749684.249999996</v>
      </c>
      <c r="J24" s="123">
        <f t="shared" si="0"/>
        <v>11890542.279999997</v>
      </c>
      <c r="K24" s="123">
        <f t="shared" si="0"/>
        <v>83895171.179999977</v>
      </c>
      <c r="L24" s="123">
        <f t="shared" si="0"/>
        <v>65618289.839999996</v>
      </c>
      <c r="M24" s="123">
        <f t="shared" si="0"/>
        <v>37048815.829999998</v>
      </c>
      <c r="N24" s="123">
        <f t="shared" si="0"/>
        <v>220849.43</v>
      </c>
      <c r="O24" s="123">
        <f t="shared" si="0"/>
        <v>45813409.791709036</v>
      </c>
      <c r="P24" s="123">
        <f t="shared" si="0"/>
        <v>64860411.929999985</v>
      </c>
      <c r="Q24" s="123">
        <f t="shared" si="0"/>
        <v>41759429.379999995</v>
      </c>
      <c r="R24" s="123">
        <f t="shared" si="0"/>
        <v>54056.68</v>
      </c>
      <c r="S24" s="123">
        <f t="shared" si="0"/>
        <v>16258279.549999999</v>
      </c>
      <c r="T24" s="123">
        <f t="shared" si="0"/>
        <v>14167361.720000001</v>
      </c>
      <c r="U24" s="123">
        <f t="shared" si="0"/>
        <v>17810065.059999999</v>
      </c>
      <c r="V24" s="123">
        <f t="shared" si="0"/>
        <v>11197164</v>
      </c>
      <c r="W24" s="123">
        <f t="shared" si="0"/>
        <v>61222214.469999984</v>
      </c>
    </row>
    <row r="26" spans="1:23" x14ac:dyDescent="0.25">
      <c r="B26" s="3" t="s">
        <v>140</v>
      </c>
      <c r="D26" s="163"/>
    </row>
  </sheetData>
  <mergeCells count="25">
    <mergeCell ref="U3:U4"/>
    <mergeCell ref="B5:C5"/>
    <mergeCell ref="B6:C6"/>
    <mergeCell ref="B7:C7"/>
    <mergeCell ref="B8:C8"/>
    <mergeCell ref="T17:T19"/>
    <mergeCell ref="B18:C18"/>
    <mergeCell ref="B19:C19"/>
    <mergeCell ref="B13:C13"/>
    <mergeCell ref="B2:C2"/>
    <mergeCell ref="B3:B4"/>
    <mergeCell ref="B9:C9"/>
    <mergeCell ref="B10:C10"/>
    <mergeCell ref="B11:C11"/>
    <mergeCell ref="B12:C12"/>
    <mergeCell ref="A1:C1"/>
    <mergeCell ref="B24:C24"/>
    <mergeCell ref="B14:C14"/>
    <mergeCell ref="B15:C15"/>
    <mergeCell ref="B16:C16"/>
    <mergeCell ref="B17:C17"/>
    <mergeCell ref="B20:C20"/>
    <mergeCell ref="B21:C21"/>
    <mergeCell ref="B22:C22"/>
    <mergeCell ref="B23:C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workbookViewId="0">
      <selection activeCell="E32" sqref="E32"/>
    </sheetView>
  </sheetViews>
  <sheetFormatPr baseColWidth="10" defaultColWidth="18.140625" defaultRowHeight="15" x14ac:dyDescent="0.25"/>
  <cols>
    <col min="1" max="1" width="3.5703125" style="25" bestFit="1" customWidth="1"/>
    <col min="2" max="2" width="17.28515625" style="25" bestFit="1" customWidth="1"/>
    <col min="3" max="3" width="67.5703125" style="25" customWidth="1"/>
    <col min="4" max="4" width="22" style="25" customWidth="1"/>
    <col min="5" max="5" width="13.5703125" style="25" bestFit="1" customWidth="1"/>
    <col min="6" max="6" width="14.5703125" style="25" customWidth="1"/>
    <col min="7" max="7" width="12.7109375" style="25" bestFit="1" customWidth="1"/>
    <col min="8" max="10" width="12.5703125" style="25" bestFit="1" customWidth="1"/>
    <col min="11" max="11" width="18.42578125" style="25" customWidth="1"/>
    <col min="12" max="12" width="19.140625" style="25" customWidth="1"/>
    <col min="13" max="13" width="12.5703125" style="25" bestFit="1" customWidth="1"/>
    <col min="14" max="14" width="13.85546875" style="25" customWidth="1"/>
    <col min="15" max="16" width="12.5703125" style="25" bestFit="1" customWidth="1"/>
    <col min="17" max="17" width="15.42578125" style="25" customWidth="1"/>
    <col min="18" max="18" width="9" style="25" bestFit="1" customWidth="1"/>
    <col min="19" max="19" width="12.5703125" style="25" bestFit="1" customWidth="1"/>
    <col min="20" max="20" width="17.85546875" style="25" customWidth="1"/>
    <col min="21" max="21" width="12.5703125" style="25" bestFit="1" customWidth="1"/>
    <col min="22" max="22" width="13.42578125" style="25" customWidth="1"/>
    <col min="23" max="23" width="16.140625" style="25" customWidth="1"/>
    <col min="25" max="16384" width="18.140625" style="2"/>
  </cols>
  <sheetData>
    <row r="1" spans="1:23" s="1" customFormat="1" ht="16.5" customHeight="1" x14ac:dyDescent="0.25">
      <c r="A1" s="21"/>
      <c r="B1" s="205">
        <v>2015</v>
      </c>
      <c r="C1" s="205"/>
      <c r="D1" s="153" t="s">
        <v>81</v>
      </c>
      <c r="E1" s="153" t="s">
        <v>0</v>
      </c>
      <c r="F1" s="153" t="s">
        <v>1</v>
      </c>
      <c r="G1" s="153" t="s">
        <v>2</v>
      </c>
      <c r="H1" s="153" t="s">
        <v>3</v>
      </c>
      <c r="I1" s="153" t="s">
        <v>4</v>
      </c>
      <c r="J1" s="153" t="s">
        <v>5</v>
      </c>
      <c r="K1" s="10" t="s">
        <v>6</v>
      </c>
      <c r="L1" s="153" t="s">
        <v>7</v>
      </c>
      <c r="M1" s="153" t="s">
        <v>8</v>
      </c>
      <c r="N1" s="153" t="s">
        <v>44</v>
      </c>
      <c r="O1" s="153" t="s">
        <v>9</v>
      </c>
      <c r="P1" s="153" t="s">
        <v>10</v>
      </c>
      <c r="Q1" s="158" t="s">
        <v>11</v>
      </c>
      <c r="R1" s="158" t="s">
        <v>45</v>
      </c>
      <c r="S1" s="158" t="s">
        <v>12</v>
      </c>
      <c r="T1" s="158" t="s">
        <v>13</v>
      </c>
      <c r="U1" s="158" t="s">
        <v>19</v>
      </c>
      <c r="V1" s="153" t="s">
        <v>15</v>
      </c>
      <c r="W1" s="153" t="s">
        <v>16</v>
      </c>
    </row>
    <row r="2" spans="1:23" x14ac:dyDescent="0.25">
      <c r="A2" s="22">
        <v>1</v>
      </c>
      <c r="B2" s="196" t="s">
        <v>20</v>
      </c>
      <c r="C2" s="197"/>
      <c r="D2" s="23">
        <v>2140679.48</v>
      </c>
      <c r="E2" s="23">
        <v>995000</v>
      </c>
      <c r="F2" s="23">
        <v>0</v>
      </c>
      <c r="G2" s="23">
        <v>66835.91</v>
      </c>
      <c r="H2" s="23">
        <v>620000</v>
      </c>
      <c r="I2" s="23">
        <v>464670</v>
      </c>
      <c r="J2" s="24">
        <v>132326.07999999999</v>
      </c>
      <c r="K2" s="23"/>
      <c r="L2" s="24">
        <v>1762537.63</v>
      </c>
      <c r="M2" s="23">
        <v>0</v>
      </c>
      <c r="N2" s="23">
        <v>0</v>
      </c>
      <c r="O2" s="23">
        <v>3051902.8111611428</v>
      </c>
      <c r="P2" s="23">
        <v>456319.68</v>
      </c>
      <c r="Q2" s="23">
        <v>215296.18</v>
      </c>
      <c r="R2" s="23"/>
      <c r="S2" s="23">
        <v>0</v>
      </c>
      <c r="T2" s="23">
        <v>55085.26</v>
      </c>
      <c r="U2" s="23">
        <v>184323</v>
      </c>
      <c r="V2" s="23">
        <v>1734364</v>
      </c>
      <c r="W2" s="23">
        <v>335512.56</v>
      </c>
    </row>
    <row r="3" spans="1:23" x14ac:dyDescent="0.25">
      <c r="A3" s="22" t="s">
        <v>17</v>
      </c>
      <c r="B3" s="203" t="s">
        <v>21</v>
      </c>
      <c r="C3" s="26" t="s">
        <v>22</v>
      </c>
      <c r="D3" s="23">
        <v>2006851.49</v>
      </c>
      <c r="E3" s="23">
        <v>645000</v>
      </c>
      <c r="F3" s="23">
        <v>494772.71</v>
      </c>
      <c r="G3" s="27">
        <v>0</v>
      </c>
      <c r="H3" s="23">
        <v>98000</v>
      </c>
      <c r="I3" s="23">
        <v>178252.76</v>
      </c>
      <c r="J3" s="24">
        <v>41584.07</v>
      </c>
      <c r="K3" s="28">
        <v>12250</v>
      </c>
      <c r="L3" s="24">
        <v>0</v>
      </c>
      <c r="M3" s="23">
        <v>113665.1</v>
      </c>
      <c r="N3" s="23"/>
      <c r="O3" s="23">
        <v>30795.286472940003</v>
      </c>
      <c r="P3" s="23">
        <v>0</v>
      </c>
      <c r="Q3" s="23">
        <v>0</v>
      </c>
      <c r="R3" s="23"/>
      <c r="S3" s="23">
        <v>1266963.31</v>
      </c>
      <c r="T3" s="29">
        <v>0</v>
      </c>
      <c r="U3" s="198">
        <v>282824</v>
      </c>
      <c r="V3" s="23">
        <v>0</v>
      </c>
      <c r="W3" s="23">
        <v>95979.71</v>
      </c>
    </row>
    <row r="4" spans="1:23" x14ac:dyDescent="0.25">
      <c r="A4" s="22" t="s">
        <v>18</v>
      </c>
      <c r="B4" s="204"/>
      <c r="C4" s="26" t="s">
        <v>23</v>
      </c>
      <c r="D4" s="23">
        <v>24652295.159999996</v>
      </c>
      <c r="E4" s="23"/>
      <c r="F4" s="23">
        <v>0</v>
      </c>
      <c r="G4" s="27">
        <v>0</v>
      </c>
      <c r="H4" s="23">
        <v>9000</v>
      </c>
      <c r="I4" s="23">
        <v>0</v>
      </c>
      <c r="J4" s="24">
        <v>0</v>
      </c>
      <c r="K4" s="28">
        <v>75500</v>
      </c>
      <c r="L4" s="24">
        <v>0</v>
      </c>
      <c r="M4" s="23">
        <v>0</v>
      </c>
      <c r="N4" s="23"/>
      <c r="O4" s="23">
        <v>65609.584260952353</v>
      </c>
      <c r="P4" s="23">
        <v>130857.54</v>
      </c>
      <c r="Q4" s="23">
        <v>0</v>
      </c>
      <c r="R4" s="23"/>
      <c r="S4" s="23">
        <v>108779</v>
      </c>
      <c r="T4" s="30">
        <v>0</v>
      </c>
      <c r="U4" s="200"/>
      <c r="V4" s="23">
        <v>0</v>
      </c>
      <c r="W4" s="23">
        <v>0</v>
      </c>
    </row>
    <row r="5" spans="1:23" x14ac:dyDescent="0.25">
      <c r="A5" s="22">
        <v>3</v>
      </c>
      <c r="B5" s="196" t="s">
        <v>24</v>
      </c>
      <c r="C5" s="197"/>
      <c r="D5" s="23">
        <v>3009620.6599999997</v>
      </c>
      <c r="E5" s="23">
        <v>55665289</v>
      </c>
      <c r="F5" s="23">
        <v>0</v>
      </c>
      <c r="G5" s="23">
        <v>596978.18000000005</v>
      </c>
      <c r="H5" s="23">
        <v>152000</v>
      </c>
      <c r="I5" s="23">
        <v>1594372.0699999998</v>
      </c>
      <c r="J5" s="24">
        <v>269268.57</v>
      </c>
      <c r="K5" s="23">
        <v>2309981.44</v>
      </c>
      <c r="L5" s="24">
        <v>17534519.990000006</v>
      </c>
      <c r="M5" s="23">
        <v>283837.89</v>
      </c>
      <c r="N5" s="23"/>
      <c r="O5" s="23">
        <v>1652707.5240933343</v>
      </c>
      <c r="P5" s="23">
        <v>4615660.59</v>
      </c>
      <c r="Q5" s="23">
        <v>372207.92000000004</v>
      </c>
      <c r="R5" s="23"/>
      <c r="S5" s="23">
        <v>1879529.35</v>
      </c>
      <c r="T5" s="23">
        <v>4978.71</v>
      </c>
      <c r="U5" s="23">
        <v>3004798</v>
      </c>
      <c r="V5" s="23">
        <v>838092</v>
      </c>
      <c r="W5" s="23">
        <v>199856.82</v>
      </c>
    </row>
    <row r="6" spans="1:23" x14ac:dyDescent="0.25">
      <c r="A6" s="22">
        <v>4</v>
      </c>
      <c r="B6" s="196" t="s">
        <v>25</v>
      </c>
      <c r="C6" s="197"/>
      <c r="D6" s="23">
        <v>16669716.619999999</v>
      </c>
      <c r="E6" s="23">
        <v>7450607</v>
      </c>
      <c r="F6" s="23">
        <v>325113.33</v>
      </c>
      <c r="G6" s="23">
        <v>245897.24</v>
      </c>
      <c r="H6" s="23">
        <v>2200000</v>
      </c>
      <c r="I6" s="23">
        <v>4299655.9800000004</v>
      </c>
      <c r="J6" s="24">
        <v>4847856.4077358488</v>
      </c>
      <c r="K6" s="23">
        <v>31198967.219999999</v>
      </c>
      <c r="L6" s="24">
        <v>1469402.4876000001</v>
      </c>
      <c r="M6" s="23">
        <v>2720904.35</v>
      </c>
      <c r="N6" s="23"/>
      <c r="O6" s="23">
        <v>25753765.045807503</v>
      </c>
      <c r="P6" s="23">
        <v>12483459.970000001</v>
      </c>
      <c r="Q6" s="23">
        <v>13006889.4</v>
      </c>
      <c r="R6" s="23"/>
      <c r="S6" s="23">
        <v>2665591.4500000002</v>
      </c>
      <c r="T6" s="23">
        <v>72485.36</v>
      </c>
      <c r="U6" s="23">
        <v>603068.79</v>
      </c>
      <c r="V6" s="23">
        <v>1778133</v>
      </c>
      <c r="W6" s="23">
        <v>1185435.82</v>
      </c>
    </row>
    <row r="7" spans="1:23" x14ac:dyDescent="0.25">
      <c r="A7" s="22">
        <v>5</v>
      </c>
      <c r="B7" s="196" t="s">
        <v>26</v>
      </c>
      <c r="C7" s="197"/>
      <c r="D7" s="23">
        <v>670609.93000000005</v>
      </c>
      <c r="E7" s="23">
        <v>448380</v>
      </c>
      <c r="F7" s="23">
        <v>1040.5999999999999</v>
      </c>
      <c r="G7" s="23">
        <v>0</v>
      </c>
      <c r="H7" s="23">
        <v>55000</v>
      </c>
      <c r="I7" s="23">
        <v>356199.94</v>
      </c>
      <c r="J7" s="24">
        <v>0</v>
      </c>
      <c r="K7" s="23">
        <v>21562.2</v>
      </c>
      <c r="L7" s="24">
        <v>0</v>
      </c>
      <c r="M7" s="23">
        <v>100000</v>
      </c>
      <c r="N7" s="23"/>
      <c r="O7" s="23">
        <v>21760.52</v>
      </c>
      <c r="P7" s="23">
        <v>800130.52</v>
      </c>
      <c r="Q7" s="23">
        <v>2999.54</v>
      </c>
      <c r="R7" s="23"/>
      <c r="S7" s="23">
        <v>500</v>
      </c>
      <c r="T7" s="23">
        <v>117000</v>
      </c>
      <c r="U7" s="23">
        <v>0</v>
      </c>
      <c r="V7" s="23">
        <v>2000</v>
      </c>
      <c r="W7" s="23">
        <v>0</v>
      </c>
    </row>
    <row r="8" spans="1:23" x14ac:dyDescent="0.25">
      <c r="A8" s="22">
        <v>6</v>
      </c>
      <c r="B8" s="196" t="s">
        <v>27</v>
      </c>
      <c r="C8" s="197"/>
      <c r="D8" s="23">
        <v>72462839.340000004</v>
      </c>
      <c r="E8" s="23">
        <v>82136300</v>
      </c>
      <c r="F8" s="23">
        <v>6150203</v>
      </c>
      <c r="G8" s="23">
        <v>11745666.130000001</v>
      </c>
      <c r="H8" s="23">
        <v>7852000</v>
      </c>
      <c r="I8" s="23">
        <v>7618644.1000000006</v>
      </c>
      <c r="J8" s="24">
        <v>3812662.66</v>
      </c>
      <c r="K8" s="23">
        <v>38218000</v>
      </c>
      <c r="L8" s="24">
        <v>21674482.882399995</v>
      </c>
      <c r="M8" s="23">
        <v>16211593.93</v>
      </c>
      <c r="N8" s="23"/>
      <c r="O8" s="23">
        <v>15969929.670000002</v>
      </c>
      <c r="P8" s="23">
        <v>24773156.800000001</v>
      </c>
      <c r="Q8" s="23">
        <v>17264078.809999999</v>
      </c>
      <c r="R8" s="23"/>
      <c r="S8" s="23">
        <v>9063181.9800000004</v>
      </c>
      <c r="T8" s="23">
        <v>5239695</v>
      </c>
      <c r="U8" s="23">
        <v>1656718.3399999999</v>
      </c>
      <c r="V8" s="23">
        <v>2807342</v>
      </c>
      <c r="W8" s="23">
        <v>43574985.450000003</v>
      </c>
    </row>
    <row r="9" spans="1:23" x14ac:dyDescent="0.25">
      <c r="A9" s="22">
        <v>7</v>
      </c>
      <c r="B9" s="196" t="s">
        <v>28</v>
      </c>
      <c r="C9" s="197"/>
      <c r="D9" s="23">
        <v>407503.77000000008</v>
      </c>
      <c r="E9" s="23">
        <v>1850000</v>
      </c>
      <c r="F9" s="23">
        <v>303521.90999999997</v>
      </c>
      <c r="G9" s="23">
        <v>0</v>
      </c>
      <c r="H9" s="23">
        <v>165000</v>
      </c>
      <c r="I9" s="23">
        <v>40719.32</v>
      </c>
      <c r="J9" s="24">
        <v>61799.13</v>
      </c>
      <c r="K9" s="23">
        <v>28983</v>
      </c>
      <c r="L9" s="24">
        <v>1291732.6800000002</v>
      </c>
      <c r="M9" s="23">
        <v>650885.96</v>
      </c>
      <c r="N9" s="23"/>
      <c r="O9" s="23">
        <v>469761.15</v>
      </c>
      <c r="P9" s="23">
        <v>1272202.73</v>
      </c>
      <c r="Q9" s="23">
        <v>286272.09000000003</v>
      </c>
      <c r="R9" s="23"/>
      <c r="S9" s="23">
        <v>2270844.7000000002</v>
      </c>
      <c r="T9" s="23">
        <v>71596.665000000008</v>
      </c>
      <c r="U9" s="23">
        <v>70630.990000000005</v>
      </c>
      <c r="V9" s="23">
        <v>52199</v>
      </c>
      <c r="W9" s="23">
        <v>1409540.6</v>
      </c>
    </row>
    <row r="10" spans="1:23" x14ac:dyDescent="0.25">
      <c r="A10" s="22">
        <v>8</v>
      </c>
      <c r="B10" s="196" t="s">
        <v>29</v>
      </c>
      <c r="C10" s="197"/>
      <c r="D10" s="23">
        <v>746057.69000000006</v>
      </c>
      <c r="E10" s="23">
        <v>3720000</v>
      </c>
      <c r="F10" s="23">
        <v>3965333.13</v>
      </c>
      <c r="G10" s="23">
        <v>100000</v>
      </c>
      <c r="H10" s="23">
        <v>2500000</v>
      </c>
      <c r="I10" s="23">
        <v>1007371.74</v>
      </c>
      <c r="J10" s="24">
        <v>644367.56999999995</v>
      </c>
      <c r="K10" s="23">
        <v>1125000</v>
      </c>
      <c r="L10" s="24">
        <v>75328.66</v>
      </c>
      <c r="M10" s="23">
        <v>1627254</v>
      </c>
      <c r="N10" s="23"/>
      <c r="O10" s="23">
        <v>6277285.0899999999</v>
      </c>
      <c r="P10" s="23">
        <v>3941695.71</v>
      </c>
      <c r="Q10" s="23">
        <v>4708277</v>
      </c>
      <c r="R10" s="23">
        <v>54056.68</v>
      </c>
      <c r="S10" s="23">
        <v>567575.09</v>
      </c>
      <c r="T10" s="23">
        <v>1450402.83</v>
      </c>
      <c r="U10" s="23">
        <v>810200</v>
      </c>
      <c r="V10" s="23">
        <v>15890</v>
      </c>
      <c r="W10" s="23">
        <v>0</v>
      </c>
    </row>
    <row r="11" spans="1:23" x14ac:dyDescent="0.25">
      <c r="A11" s="22">
        <v>9</v>
      </c>
      <c r="B11" s="196" t="s">
        <v>30</v>
      </c>
      <c r="C11" s="197"/>
      <c r="D11" s="23">
        <v>153158.98000000001</v>
      </c>
      <c r="E11" s="23">
        <v>760000</v>
      </c>
      <c r="F11" s="23">
        <v>274962.27</v>
      </c>
      <c r="G11" s="23">
        <v>296685.45</v>
      </c>
      <c r="H11" s="23">
        <v>95000</v>
      </c>
      <c r="I11" s="23">
        <v>30605</v>
      </c>
      <c r="J11" s="24">
        <v>144489.76</v>
      </c>
      <c r="K11" s="23">
        <v>450000</v>
      </c>
      <c r="L11" s="24">
        <v>73808.350000000006</v>
      </c>
      <c r="M11" s="23">
        <v>46186</v>
      </c>
      <c r="N11" s="23"/>
      <c r="O11" s="23">
        <v>27931.45</v>
      </c>
      <c r="P11" s="23">
        <v>82347.02</v>
      </c>
      <c r="Q11" s="23">
        <v>56973.68</v>
      </c>
      <c r="R11" s="23"/>
      <c r="S11" s="23">
        <v>110239.67</v>
      </c>
      <c r="T11" s="23">
        <v>220878.71</v>
      </c>
      <c r="U11" s="23">
        <v>104935</v>
      </c>
      <c r="V11" s="23">
        <v>15738</v>
      </c>
      <c r="W11" s="23">
        <v>364001.01</v>
      </c>
    </row>
    <row r="12" spans="1:23" x14ac:dyDescent="0.25">
      <c r="A12" s="22">
        <v>10</v>
      </c>
      <c r="B12" s="196" t="s">
        <v>31</v>
      </c>
      <c r="C12" s="197"/>
      <c r="D12" s="23">
        <v>8252.2000000000007</v>
      </c>
      <c r="E12" s="23"/>
      <c r="F12" s="23">
        <v>0</v>
      </c>
      <c r="G12" s="23">
        <v>10611.57</v>
      </c>
      <c r="H12" s="23"/>
      <c r="I12" s="23">
        <v>15027.14</v>
      </c>
      <c r="J12" s="24">
        <v>0</v>
      </c>
      <c r="K12" s="23">
        <v>0</v>
      </c>
      <c r="L12" s="24">
        <v>50272.49</v>
      </c>
      <c r="M12" s="23">
        <v>315584.40000000002</v>
      </c>
      <c r="N12" s="23"/>
      <c r="O12" s="23">
        <v>63634.784377687931</v>
      </c>
      <c r="P12" s="23">
        <v>0</v>
      </c>
      <c r="Q12" s="23">
        <v>31228.489999999998</v>
      </c>
      <c r="R12" s="23"/>
      <c r="S12" s="23">
        <v>0</v>
      </c>
      <c r="T12" s="23">
        <v>0</v>
      </c>
      <c r="U12" s="23">
        <v>344615</v>
      </c>
      <c r="V12" s="23">
        <v>118764</v>
      </c>
      <c r="W12" s="23">
        <v>0</v>
      </c>
    </row>
    <row r="13" spans="1:23" x14ac:dyDescent="0.25">
      <c r="A13" s="22">
        <v>11</v>
      </c>
      <c r="B13" s="196" t="s">
        <v>32</v>
      </c>
      <c r="C13" s="197"/>
      <c r="D13" s="23">
        <v>231816.88</v>
      </c>
      <c r="E13" s="23">
        <v>16000000</v>
      </c>
      <c r="F13" s="23">
        <v>495464.3</v>
      </c>
      <c r="G13" s="23">
        <v>254102.28</v>
      </c>
      <c r="H13" s="23">
        <v>9000</v>
      </c>
      <c r="I13" s="23">
        <v>814468.7</v>
      </c>
      <c r="J13" s="24">
        <v>37911.72</v>
      </c>
      <c r="K13" s="23">
        <v>824681</v>
      </c>
      <c r="L13" s="24">
        <v>357848.32000000007</v>
      </c>
      <c r="M13" s="23">
        <v>113392.81</v>
      </c>
      <c r="N13" s="23"/>
      <c r="O13" s="23">
        <v>1767316.5846159998</v>
      </c>
      <c r="P13" s="23">
        <v>529247.39</v>
      </c>
      <c r="Q13" s="23">
        <v>106000</v>
      </c>
      <c r="R13" s="23"/>
      <c r="S13" s="23">
        <v>1354921.77</v>
      </c>
      <c r="T13" s="23">
        <v>62775.19</v>
      </c>
      <c r="U13" s="23">
        <v>1429286.3599999999</v>
      </c>
      <c r="V13" s="23">
        <v>572206</v>
      </c>
      <c r="W13" s="23">
        <v>1863663.58</v>
      </c>
    </row>
    <row r="14" spans="1:23" x14ac:dyDescent="0.25">
      <c r="A14" s="22">
        <v>12</v>
      </c>
      <c r="B14" s="196" t="s">
        <v>33</v>
      </c>
      <c r="C14" s="197"/>
      <c r="D14" s="23">
        <v>2202044.15</v>
      </c>
      <c r="E14" s="23">
        <v>5325215</v>
      </c>
      <c r="F14" s="23">
        <v>1672828.13</v>
      </c>
      <c r="G14" s="23">
        <v>21780</v>
      </c>
      <c r="H14" s="23">
        <v>750000</v>
      </c>
      <c r="I14" s="23">
        <v>1677973.2920000001</v>
      </c>
      <c r="J14" s="24">
        <v>561787.69999999995</v>
      </c>
      <c r="K14" s="23">
        <v>777070.72</v>
      </c>
      <c r="L14" s="24">
        <v>867726.21</v>
      </c>
      <c r="M14" s="23">
        <v>746244.15</v>
      </c>
      <c r="N14" s="23"/>
      <c r="O14" s="23">
        <v>154949.81</v>
      </c>
      <c r="P14" s="23">
        <v>538723.21</v>
      </c>
      <c r="Q14" s="23">
        <v>764798.16</v>
      </c>
      <c r="R14" s="23"/>
      <c r="S14" s="23">
        <v>12886.5</v>
      </c>
      <c r="T14" s="30">
        <v>452000</v>
      </c>
      <c r="U14" s="23">
        <v>232805.03</v>
      </c>
      <c r="V14" s="23">
        <v>258310</v>
      </c>
      <c r="W14" s="23">
        <v>5054488.68</v>
      </c>
    </row>
    <row r="15" spans="1:23" x14ac:dyDescent="0.25">
      <c r="A15" s="22">
        <v>13</v>
      </c>
      <c r="B15" s="196" t="s">
        <v>34</v>
      </c>
      <c r="C15" s="197"/>
      <c r="D15" s="23">
        <v>83043.95</v>
      </c>
      <c r="E15" s="23">
        <v>630000</v>
      </c>
      <c r="F15" s="23">
        <v>920919.37</v>
      </c>
      <c r="G15" s="23">
        <v>125000</v>
      </c>
      <c r="H15" s="23"/>
      <c r="I15" s="23">
        <v>1131299.4099999999</v>
      </c>
      <c r="J15" s="24">
        <v>380434.53</v>
      </c>
      <c r="K15" s="23">
        <v>118122.23</v>
      </c>
      <c r="L15" s="24">
        <v>1314344.69</v>
      </c>
      <c r="M15" s="23">
        <v>1747177.11</v>
      </c>
      <c r="N15" s="23"/>
      <c r="O15" s="23">
        <v>1566418.3699999999</v>
      </c>
      <c r="P15" s="23">
        <v>97317.24</v>
      </c>
      <c r="Q15" s="23">
        <v>208342.11000000004</v>
      </c>
      <c r="R15" s="23"/>
      <c r="S15" s="23">
        <v>50607.63</v>
      </c>
      <c r="T15" s="31">
        <v>451000</v>
      </c>
      <c r="U15" s="23">
        <v>300066.99</v>
      </c>
      <c r="V15" s="23">
        <v>404762</v>
      </c>
      <c r="W15" s="23">
        <v>453512.93</v>
      </c>
    </row>
    <row r="16" spans="1:23" x14ac:dyDescent="0.25">
      <c r="A16" s="22">
        <v>14</v>
      </c>
      <c r="B16" s="196" t="s">
        <v>35</v>
      </c>
      <c r="C16" s="197"/>
      <c r="D16" s="23">
        <v>1899868.5099999998</v>
      </c>
      <c r="E16" s="23">
        <v>4301210</v>
      </c>
      <c r="F16" s="23">
        <v>1591557</v>
      </c>
      <c r="G16" s="23">
        <v>66395.39</v>
      </c>
      <c r="H16" s="23">
        <v>200000</v>
      </c>
      <c r="I16" s="23">
        <v>4543873.6180000007</v>
      </c>
      <c r="J16" s="24">
        <v>23440.3</v>
      </c>
      <c r="K16" s="23">
        <v>466790</v>
      </c>
      <c r="L16" s="24">
        <v>4734202.41</v>
      </c>
      <c r="M16" s="23">
        <v>657133.39</v>
      </c>
      <c r="N16" s="23"/>
      <c r="O16" s="23">
        <v>368557.163856</v>
      </c>
      <c r="P16" s="23">
        <v>2327628.5</v>
      </c>
      <c r="Q16" s="23">
        <v>2728738.07</v>
      </c>
      <c r="R16" s="23"/>
      <c r="S16" s="23">
        <v>1132503.75</v>
      </c>
      <c r="T16" s="23">
        <v>172500</v>
      </c>
      <c r="U16" s="23">
        <v>3079968.48</v>
      </c>
      <c r="V16" s="23">
        <v>1414266</v>
      </c>
      <c r="W16" s="23">
        <v>859951.86</v>
      </c>
    </row>
    <row r="17" spans="1:23" x14ac:dyDescent="0.25">
      <c r="A17" s="22">
        <v>15</v>
      </c>
      <c r="B17" s="196" t="s">
        <v>36</v>
      </c>
      <c r="C17" s="197"/>
      <c r="D17" s="23">
        <v>7199.5</v>
      </c>
      <c r="E17" s="23"/>
      <c r="F17" s="23">
        <v>0</v>
      </c>
      <c r="G17" s="23">
        <v>106902.97</v>
      </c>
      <c r="H17" s="23">
        <v>15000</v>
      </c>
      <c r="I17" s="23">
        <v>213291.33000000002</v>
      </c>
      <c r="J17" s="24">
        <v>0</v>
      </c>
      <c r="K17" s="23">
        <v>0</v>
      </c>
      <c r="L17" s="24">
        <v>217855.22</v>
      </c>
      <c r="M17" s="23">
        <v>1201953.44</v>
      </c>
      <c r="N17" s="23"/>
      <c r="O17" s="23">
        <v>0</v>
      </c>
      <c r="P17" s="23">
        <v>0</v>
      </c>
      <c r="Q17" s="23">
        <v>0</v>
      </c>
      <c r="R17" s="23"/>
      <c r="S17" s="23">
        <v>0</v>
      </c>
      <c r="T17" s="198">
        <v>133187.79</v>
      </c>
      <c r="U17" s="23">
        <v>487337.27</v>
      </c>
      <c r="V17" s="23">
        <v>0</v>
      </c>
      <c r="W17" s="23">
        <v>15651.54</v>
      </c>
    </row>
    <row r="18" spans="1:23" x14ac:dyDescent="0.25">
      <c r="A18" s="22">
        <v>16</v>
      </c>
      <c r="B18" s="196" t="s">
        <v>37</v>
      </c>
      <c r="C18" s="197"/>
      <c r="D18" s="23">
        <v>44662.89</v>
      </c>
      <c r="E18" s="23"/>
      <c r="F18" s="23">
        <v>115000</v>
      </c>
      <c r="G18" s="23">
        <v>0</v>
      </c>
      <c r="H18" s="23"/>
      <c r="I18" s="23">
        <v>132000</v>
      </c>
      <c r="J18" s="24">
        <v>54812.36</v>
      </c>
      <c r="K18" s="23">
        <v>0</v>
      </c>
      <c r="L18" s="24">
        <v>21175</v>
      </c>
      <c r="M18" s="23">
        <v>0</v>
      </c>
      <c r="N18" s="23"/>
      <c r="O18" s="23">
        <v>96526.86</v>
      </c>
      <c r="P18" s="23">
        <v>0</v>
      </c>
      <c r="Q18" s="23">
        <v>0</v>
      </c>
      <c r="R18" s="23"/>
      <c r="S18" s="23">
        <v>0</v>
      </c>
      <c r="T18" s="199"/>
      <c r="U18" s="23">
        <v>0</v>
      </c>
      <c r="V18" s="23">
        <v>0</v>
      </c>
      <c r="W18" s="23">
        <v>0</v>
      </c>
    </row>
    <row r="19" spans="1:23" x14ac:dyDescent="0.25">
      <c r="A19" s="22">
        <v>17</v>
      </c>
      <c r="B19" s="196" t="s">
        <v>38</v>
      </c>
      <c r="C19" s="197"/>
      <c r="D19" s="23">
        <v>3028747.5199999996</v>
      </c>
      <c r="E19" s="23">
        <v>208007</v>
      </c>
      <c r="F19" s="23">
        <v>91427.49</v>
      </c>
      <c r="G19" s="23">
        <v>10566.52</v>
      </c>
      <c r="H19" s="23"/>
      <c r="I19" s="23">
        <v>117799.78</v>
      </c>
      <c r="J19" s="24">
        <v>0</v>
      </c>
      <c r="K19" s="23">
        <v>54175.61</v>
      </c>
      <c r="L19" s="24">
        <v>0</v>
      </c>
      <c r="M19" s="23">
        <v>13530</v>
      </c>
      <c r="N19" s="23"/>
      <c r="O19" s="23">
        <v>0</v>
      </c>
      <c r="P19" s="23">
        <v>0</v>
      </c>
      <c r="Q19" s="23">
        <v>384502</v>
      </c>
      <c r="R19" s="23"/>
      <c r="S19" s="23">
        <v>0</v>
      </c>
      <c r="T19" s="200"/>
      <c r="U19" s="23">
        <v>0</v>
      </c>
      <c r="V19" s="23">
        <v>0</v>
      </c>
      <c r="W19" s="23">
        <v>513587.35</v>
      </c>
    </row>
    <row r="20" spans="1:23" x14ac:dyDescent="0.25">
      <c r="A20" s="22">
        <v>18</v>
      </c>
      <c r="B20" s="196" t="s">
        <v>39</v>
      </c>
      <c r="C20" s="197"/>
      <c r="D20" s="23">
        <v>940536.31999999995</v>
      </c>
      <c r="E20" s="23">
        <v>862000</v>
      </c>
      <c r="F20" s="23">
        <v>292160.37</v>
      </c>
      <c r="G20" s="23">
        <v>164689.71</v>
      </c>
      <c r="H20" s="23">
        <v>110000</v>
      </c>
      <c r="I20" s="23">
        <v>1055726.77</v>
      </c>
      <c r="J20" s="24">
        <v>25000</v>
      </c>
      <c r="K20" s="23">
        <v>50000</v>
      </c>
      <c r="L20" s="24">
        <v>622544.18999999994</v>
      </c>
      <c r="M20" s="23">
        <v>0</v>
      </c>
      <c r="N20" s="23"/>
      <c r="O20" s="23">
        <v>33232.67</v>
      </c>
      <c r="P20" s="23">
        <v>108524.11</v>
      </c>
      <c r="Q20" s="23">
        <v>0</v>
      </c>
      <c r="R20" s="23"/>
      <c r="S20" s="23">
        <v>29947.5</v>
      </c>
      <c r="T20" s="23">
        <v>7955.1850000000013</v>
      </c>
      <c r="U20" s="23">
        <v>120205.98</v>
      </c>
      <c r="V20" s="23">
        <v>0</v>
      </c>
      <c r="W20" s="23">
        <v>300639.48</v>
      </c>
    </row>
    <row r="21" spans="1:23" x14ac:dyDescent="0.25">
      <c r="A21" s="22">
        <v>19</v>
      </c>
      <c r="B21" s="196" t="s">
        <v>40</v>
      </c>
      <c r="C21" s="197"/>
      <c r="D21" s="23">
        <v>660770.95000000007</v>
      </c>
      <c r="E21" s="23">
        <v>105000</v>
      </c>
      <c r="F21" s="23">
        <v>17478.45</v>
      </c>
      <c r="G21" s="23">
        <v>455757.07</v>
      </c>
      <c r="H21" s="23"/>
      <c r="I21" s="23">
        <v>13049.69</v>
      </c>
      <c r="J21" s="24">
        <v>457398.1</v>
      </c>
      <c r="K21" s="23">
        <v>56901.58</v>
      </c>
      <c r="L21" s="24">
        <v>344988.11</v>
      </c>
      <c r="M21" s="23">
        <v>172925.38</v>
      </c>
      <c r="N21" s="23"/>
      <c r="O21" s="23">
        <v>68525.290000000008</v>
      </c>
      <c r="P21" s="23">
        <v>0</v>
      </c>
      <c r="Q21" s="23">
        <v>137320</v>
      </c>
      <c r="R21" s="23"/>
      <c r="S21" s="23">
        <v>0</v>
      </c>
      <c r="T21" s="23">
        <v>95000</v>
      </c>
      <c r="U21" s="23">
        <v>6500</v>
      </c>
      <c r="V21" s="23">
        <v>0</v>
      </c>
      <c r="W21" s="23">
        <v>210284.48</v>
      </c>
    </row>
    <row r="22" spans="1:23" x14ac:dyDescent="0.25">
      <c r="A22" s="22">
        <v>20</v>
      </c>
      <c r="B22" s="196" t="s">
        <v>41</v>
      </c>
      <c r="C22" s="197"/>
      <c r="D22" s="23">
        <v>10889.519999999999</v>
      </c>
      <c r="E22" s="23"/>
      <c r="F22" s="23">
        <v>33308.769999999997</v>
      </c>
      <c r="G22" s="23">
        <v>0</v>
      </c>
      <c r="H22" s="23"/>
      <c r="I22" s="23">
        <v>330590.17</v>
      </c>
      <c r="J22" s="24">
        <v>268259.09000000003</v>
      </c>
      <c r="K22" s="23">
        <v>250000</v>
      </c>
      <c r="L22" s="24">
        <v>4980110.66</v>
      </c>
      <c r="M22" s="23">
        <v>31531.11</v>
      </c>
      <c r="N22" s="23"/>
      <c r="O22" s="23">
        <v>223252.20000000007</v>
      </c>
      <c r="P22" s="23">
        <v>0</v>
      </c>
      <c r="Q22" s="23">
        <v>0</v>
      </c>
      <c r="R22" s="23"/>
      <c r="S22" s="23">
        <v>0</v>
      </c>
      <c r="T22" s="23">
        <v>247000</v>
      </c>
      <c r="U22" s="23">
        <v>65233.279999999999</v>
      </c>
      <c r="V22" s="23">
        <v>0</v>
      </c>
      <c r="W22" s="23">
        <v>0</v>
      </c>
    </row>
    <row r="23" spans="1:23" x14ac:dyDescent="0.25">
      <c r="A23" s="22">
        <v>21</v>
      </c>
      <c r="B23" s="196" t="s">
        <v>42</v>
      </c>
      <c r="C23" s="197"/>
      <c r="D23" s="23">
        <v>100000</v>
      </c>
      <c r="E23" s="23">
        <v>33165289</v>
      </c>
      <c r="F23" s="23">
        <v>11540778.390000001</v>
      </c>
      <c r="G23" s="23">
        <v>0</v>
      </c>
      <c r="H23" s="23">
        <v>166000</v>
      </c>
      <c r="I23" s="23">
        <v>163814.88</v>
      </c>
      <c r="J23" s="24">
        <v>1212933.2286792453</v>
      </c>
      <c r="K23" s="23">
        <v>9399705.25</v>
      </c>
      <c r="L23" s="24">
        <v>16265185.029999999</v>
      </c>
      <c r="M23" s="23">
        <v>10944758.52</v>
      </c>
      <c r="N23" s="23"/>
      <c r="O23" s="23">
        <v>27730604.004645556</v>
      </c>
      <c r="P23" s="23">
        <v>32746036.009999998</v>
      </c>
      <c r="Q23" s="23">
        <v>0</v>
      </c>
      <c r="R23" s="23"/>
      <c r="S23" s="23">
        <v>0</v>
      </c>
      <c r="T23" s="23">
        <v>4953021.3600000003</v>
      </c>
      <c r="U23" s="23">
        <v>5454330.7000000002</v>
      </c>
      <c r="V23" s="23">
        <v>2103380</v>
      </c>
      <c r="W23" s="23">
        <v>826327.77</v>
      </c>
    </row>
    <row r="24" spans="1:23" s="124" customFormat="1" x14ac:dyDescent="0.25">
      <c r="A24" s="122"/>
      <c r="B24" s="194" t="s">
        <v>43</v>
      </c>
      <c r="C24" s="195"/>
      <c r="D24" s="123">
        <f>SUM(D2:D23)</f>
        <v>132137165.51000001</v>
      </c>
      <c r="E24" s="123">
        <f>SUM(E2:E23)</f>
        <v>214267297</v>
      </c>
      <c r="F24" s="123">
        <f t="shared" ref="F24:W24" si="0">SUM(F2:F23)</f>
        <v>28285869.219999999</v>
      </c>
      <c r="G24" s="123">
        <f t="shared" si="0"/>
        <v>14267868.420000002</v>
      </c>
      <c r="H24" s="123">
        <f t="shared" si="0"/>
        <v>14996000</v>
      </c>
      <c r="I24" s="123">
        <f t="shared" si="0"/>
        <v>25799405.690000005</v>
      </c>
      <c r="J24" s="123">
        <f t="shared" si="0"/>
        <v>12976331.276415095</v>
      </c>
      <c r="K24" s="123">
        <f t="shared" si="0"/>
        <v>85437690.25</v>
      </c>
      <c r="L24" s="123">
        <f t="shared" si="0"/>
        <v>73658065.00999999</v>
      </c>
      <c r="M24" s="123">
        <f t="shared" si="0"/>
        <v>37698557.539999992</v>
      </c>
      <c r="N24" s="123">
        <f t="shared" si="0"/>
        <v>0</v>
      </c>
      <c r="O24" s="123">
        <f t="shared" si="0"/>
        <v>85394465.869291112</v>
      </c>
      <c r="P24" s="123">
        <f t="shared" si="0"/>
        <v>84903307.020000011</v>
      </c>
      <c r="Q24" s="123">
        <f t="shared" si="0"/>
        <v>40273923.449999996</v>
      </c>
      <c r="R24" s="123">
        <f t="shared" si="0"/>
        <v>54056.68</v>
      </c>
      <c r="S24" s="123">
        <f t="shared" si="0"/>
        <v>20514071.699999999</v>
      </c>
      <c r="T24" s="123">
        <f t="shared" si="0"/>
        <v>13806562.060000002</v>
      </c>
      <c r="U24" s="123">
        <f t="shared" si="0"/>
        <v>18237847.210000001</v>
      </c>
      <c r="V24" s="123">
        <f t="shared" si="0"/>
        <v>12115446</v>
      </c>
      <c r="W24" s="123">
        <f t="shared" si="0"/>
        <v>57263419.639999993</v>
      </c>
    </row>
    <row r="26" spans="1:23" x14ac:dyDescent="0.25">
      <c r="B26" s="3" t="s">
        <v>140</v>
      </c>
      <c r="D26" s="163"/>
    </row>
  </sheetData>
  <mergeCells count="25">
    <mergeCell ref="U3:U4"/>
    <mergeCell ref="B5:C5"/>
    <mergeCell ref="B6:C6"/>
    <mergeCell ref="B7:C7"/>
    <mergeCell ref="B8:C8"/>
    <mergeCell ref="T17:T19"/>
    <mergeCell ref="B18:C18"/>
    <mergeCell ref="B19:C19"/>
    <mergeCell ref="B13:C13"/>
    <mergeCell ref="B2:C2"/>
    <mergeCell ref="B3:B4"/>
    <mergeCell ref="B9:C9"/>
    <mergeCell ref="B10:C10"/>
    <mergeCell ref="B11:C11"/>
    <mergeCell ref="B12:C12"/>
    <mergeCell ref="B24:C24"/>
    <mergeCell ref="B14:C14"/>
    <mergeCell ref="B15:C15"/>
    <mergeCell ref="B16:C16"/>
    <mergeCell ref="B17:C17"/>
    <mergeCell ref="B1:C1"/>
    <mergeCell ref="B20:C20"/>
    <mergeCell ref="B21:C21"/>
    <mergeCell ref="B22:C22"/>
    <mergeCell ref="B23:C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workbookViewId="0">
      <selection activeCell="B1" sqref="B1:C1"/>
    </sheetView>
  </sheetViews>
  <sheetFormatPr baseColWidth="10" defaultColWidth="19.28515625" defaultRowHeight="15" x14ac:dyDescent="0.25"/>
  <cols>
    <col min="1" max="1" width="3.5703125" style="3" bestFit="1" customWidth="1"/>
    <col min="2" max="2" width="17.28515625" style="3" bestFit="1" customWidth="1"/>
    <col min="3" max="3" width="66.42578125" style="3" customWidth="1"/>
    <col min="4" max="4" width="19.140625" style="41" customWidth="1"/>
    <col min="5" max="5" width="13.5703125" style="3" bestFit="1" customWidth="1"/>
    <col min="6" max="10" width="12.5703125" style="3" bestFit="1" customWidth="1"/>
    <col min="11" max="11" width="16.85546875" style="3" bestFit="1" customWidth="1"/>
    <col min="12" max="12" width="12.85546875" style="3" bestFit="1" customWidth="1"/>
    <col min="13" max="17" width="12.5703125" style="3" bestFit="1" customWidth="1"/>
    <col min="18" max="18" width="14.28515625" style="3" bestFit="1" customWidth="1"/>
    <col min="19" max="21" width="12.5703125" style="3" bestFit="1" customWidth="1"/>
    <col min="22" max="16384" width="19.28515625" style="3"/>
  </cols>
  <sheetData>
    <row r="1" spans="1:21" s="116" customFormat="1" x14ac:dyDescent="0.25">
      <c r="A1" s="50"/>
      <c r="B1" s="210">
        <v>2014</v>
      </c>
      <c r="C1" s="211"/>
      <c r="D1" s="159" t="s">
        <v>81</v>
      </c>
      <c r="E1" s="126" t="s">
        <v>0</v>
      </c>
      <c r="F1" s="126" t="s">
        <v>1</v>
      </c>
      <c r="G1" s="126" t="s">
        <v>2</v>
      </c>
      <c r="H1" s="126" t="s">
        <v>3</v>
      </c>
      <c r="I1" s="126" t="s">
        <v>4</v>
      </c>
      <c r="J1" s="126" t="s">
        <v>5</v>
      </c>
      <c r="K1" s="126" t="s">
        <v>6</v>
      </c>
      <c r="L1" s="126" t="s">
        <v>7</v>
      </c>
      <c r="M1" s="126" t="s">
        <v>8</v>
      </c>
      <c r="N1" s="126" t="s">
        <v>9</v>
      </c>
      <c r="O1" s="126" t="s">
        <v>10</v>
      </c>
      <c r="P1" s="126" t="s">
        <v>11</v>
      </c>
      <c r="Q1" s="126" t="s">
        <v>12</v>
      </c>
      <c r="R1" s="126" t="s">
        <v>13</v>
      </c>
      <c r="S1" s="126" t="s">
        <v>19</v>
      </c>
      <c r="T1" s="126" t="s">
        <v>15</v>
      </c>
      <c r="U1" s="126" t="s">
        <v>16</v>
      </c>
    </row>
    <row r="2" spans="1:21" x14ac:dyDescent="0.25">
      <c r="A2" s="32">
        <v>1</v>
      </c>
      <c r="B2" s="206" t="s">
        <v>20</v>
      </c>
      <c r="C2" s="207"/>
      <c r="D2" s="172">
        <v>507263.62</v>
      </c>
      <c r="E2" s="33">
        <v>5190152</v>
      </c>
      <c r="F2" s="33">
        <v>0</v>
      </c>
      <c r="G2" s="33">
        <v>0</v>
      </c>
      <c r="H2" s="33">
        <v>510000</v>
      </c>
      <c r="I2" s="34">
        <v>975880.23</v>
      </c>
      <c r="J2" s="35">
        <v>32494.33</v>
      </c>
      <c r="K2" s="33">
        <v>1180000</v>
      </c>
      <c r="L2" s="35">
        <v>2074556.86</v>
      </c>
      <c r="M2" s="33">
        <v>0</v>
      </c>
      <c r="N2" s="33">
        <v>2818390.1135</v>
      </c>
      <c r="O2" s="33">
        <v>291692.21000000002</v>
      </c>
      <c r="P2" s="33">
        <v>1669242.52</v>
      </c>
      <c r="Q2" s="33">
        <v>342688.78</v>
      </c>
      <c r="R2" s="33">
        <v>119419.9</v>
      </c>
      <c r="S2" s="33">
        <v>342468</v>
      </c>
      <c r="T2" s="33">
        <v>1434489</v>
      </c>
      <c r="U2" s="33">
        <v>73089</v>
      </c>
    </row>
    <row r="3" spans="1:21" x14ac:dyDescent="0.25">
      <c r="A3" s="32" t="s">
        <v>17</v>
      </c>
      <c r="B3" s="208" t="s">
        <v>21</v>
      </c>
      <c r="C3" s="36" t="s">
        <v>22</v>
      </c>
      <c r="D3" s="45">
        <v>1853647.96</v>
      </c>
      <c r="E3" s="33"/>
      <c r="F3" s="33">
        <v>0</v>
      </c>
      <c r="G3" s="37">
        <v>214579.54</v>
      </c>
      <c r="H3" s="33">
        <v>85000</v>
      </c>
      <c r="I3" s="34">
        <v>257150.59</v>
      </c>
      <c r="J3" s="35"/>
      <c r="K3" s="38">
        <v>25000</v>
      </c>
      <c r="L3" s="35">
        <v>0</v>
      </c>
      <c r="M3" s="33">
        <v>373908.32999999996</v>
      </c>
      <c r="N3" s="33">
        <v>1200648.94</v>
      </c>
      <c r="O3" s="33">
        <v>0</v>
      </c>
      <c r="P3" s="33">
        <v>0</v>
      </c>
      <c r="Q3" s="33">
        <v>251704.98</v>
      </c>
      <c r="R3" s="212">
        <v>1706998</v>
      </c>
      <c r="S3" s="212">
        <v>237278</v>
      </c>
      <c r="T3" s="33"/>
      <c r="U3" s="33">
        <v>204001</v>
      </c>
    </row>
    <row r="4" spans="1:21" x14ac:dyDescent="0.25">
      <c r="A4" s="32" t="s">
        <v>18</v>
      </c>
      <c r="B4" s="209"/>
      <c r="C4" s="36" t="s">
        <v>23</v>
      </c>
      <c r="D4" s="45">
        <v>29952685.670000002</v>
      </c>
      <c r="E4" s="33">
        <v>95008</v>
      </c>
      <c r="F4" s="33">
        <v>0</v>
      </c>
      <c r="G4" s="37">
        <v>0</v>
      </c>
      <c r="H4" s="33">
        <v>10000</v>
      </c>
      <c r="I4" s="34">
        <v>0</v>
      </c>
      <c r="J4" s="35"/>
      <c r="K4" s="38">
        <v>50000</v>
      </c>
      <c r="L4" s="35">
        <v>0</v>
      </c>
      <c r="M4" s="33">
        <v>0</v>
      </c>
      <c r="N4" s="33">
        <v>445090.15499999997</v>
      </c>
      <c r="O4" s="33">
        <v>5848.33</v>
      </c>
      <c r="P4" s="33">
        <v>32596.43</v>
      </c>
      <c r="Q4" s="33">
        <v>74515.320000000007</v>
      </c>
      <c r="R4" s="213"/>
      <c r="S4" s="213"/>
      <c r="T4" s="33"/>
      <c r="U4" s="33">
        <v>0</v>
      </c>
    </row>
    <row r="5" spans="1:21" x14ac:dyDescent="0.25">
      <c r="A5" s="32">
        <v>3</v>
      </c>
      <c r="B5" s="206" t="s">
        <v>24</v>
      </c>
      <c r="C5" s="207"/>
      <c r="D5" s="172">
        <v>2413304.69</v>
      </c>
      <c r="E5" s="33">
        <v>658947</v>
      </c>
      <c r="F5" s="33">
        <v>0</v>
      </c>
      <c r="G5" s="33">
        <v>529115.82999999996</v>
      </c>
      <c r="H5" s="33">
        <v>35000</v>
      </c>
      <c r="I5" s="34">
        <v>1767322.4900000002</v>
      </c>
      <c r="J5" s="35">
        <v>107315.57</v>
      </c>
      <c r="K5" s="33">
        <v>62386.32</v>
      </c>
      <c r="L5" s="35">
        <v>15861121.640000001</v>
      </c>
      <c r="M5" s="33">
        <v>368157.64999999997</v>
      </c>
      <c r="N5" s="33">
        <v>4828410.8000000035</v>
      </c>
      <c r="O5" s="33">
        <v>1929483.89</v>
      </c>
      <c r="P5" s="33">
        <v>867683.31</v>
      </c>
      <c r="Q5" s="33">
        <v>469024.28999999992</v>
      </c>
      <c r="R5" s="33">
        <v>594184.47400000005</v>
      </c>
      <c r="S5" s="33">
        <v>4655133</v>
      </c>
      <c r="T5" s="33">
        <v>800832</v>
      </c>
      <c r="U5" s="33">
        <v>2027500.27</v>
      </c>
    </row>
    <row r="6" spans="1:21" x14ac:dyDescent="0.25">
      <c r="A6" s="32">
        <v>4</v>
      </c>
      <c r="B6" s="206" t="s">
        <v>25</v>
      </c>
      <c r="C6" s="207"/>
      <c r="D6" s="172">
        <v>16942779.91</v>
      </c>
      <c r="E6" s="33">
        <v>41363971</v>
      </c>
      <c r="F6" s="33">
        <v>3161351.9</v>
      </c>
      <c r="G6" s="33">
        <v>210587.2</v>
      </c>
      <c r="H6" s="33">
        <v>1300000</v>
      </c>
      <c r="I6" s="34">
        <v>2772500.87</v>
      </c>
      <c r="J6" s="35">
        <v>4153419.71</v>
      </c>
      <c r="K6" s="33">
        <v>24320716</v>
      </c>
      <c r="L6" s="35">
        <v>2602759.36</v>
      </c>
      <c r="M6" s="33">
        <v>1926278.92</v>
      </c>
      <c r="N6" s="33">
        <v>11825456.331000002</v>
      </c>
      <c r="O6" s="33">
        <v>7115795.75</v>
      </c>
      <c r="P6" s="33">
        <v>11878633.49</v>
      </c>
      <c r="Q6" s="33">
        <v>2670586.4900000002</v>
      </c>
      <c r="R6" s="33">
        <v>203756.36</v>
      </c>
      <c r="S6" s="33">
        <v>592570.18000000005</v>
      </c>
      <c r="T6" s="34">
        <v>3023565</v>
      </c>
      <c r="U6" s="33">
        <v>10931059.470000001</v>
      </c>
    </row>
    <row r="7" spans="1:21" x14ac:dyDescent="0.25">
      <c r="A7" s="32">
        <v>5</v>
      </c>
      <c r="B7" s="206" t="s">
        <v>26</v>
      </c>
      <c r="C7" s="207"/>
      <c r="D7" s="172">
        <v>690552.79</v>
      </c>
      <c r="E7" s="33">
        <v>0</v>
      </c>
      <c r="F7" s="33">
        <v>0</v>
      </c>
      <c r="G7" s="33">
        <v>0</v>
      </c>
      <c r="H7" s="33">
        <v>50000</v>
      </c>
      <c r="I7" s="34">
        <v>203931</v>
      </c>
      <c r="J7" s="35"/>
      <c r="K7" s="33"/>
      <c r="L7" s="35">
        <v>0</v>
      </c>
      <c r="M7" s="33">
        <v>100000</v>
      </c>
      <c r="N7" s="33">
        <v>399018.58</v>
      </c>
      <c r="O7" s="33">
        <v>771171.79</v>
      </c>
      <c r="P7" s="33">
        <v>0</v>
      </c>
      <c r="Q7" s="33">
        <v>50194.189999999995</v>
      </c>
      <c r="R7" s="33">
        <v>5000</v>
      </c>
      <c r="S7" s="33">
        <v>0</v>
      </c>
      <c r="T7" s="33">
        <v>2000</v>
      </c>
      <c r="U7" s="33">
        <v>282333.36</v>
      </c>
    </row>
    <row r="8" spans="1:21" x14ac:dyDescent="0.25">
      <c r="A8" s="32">
        <v>6</v>
      </c>
      <c r="B8" s="206" t="s">
        <v>27</v>
      </c>
      <c r="C8" s="207"/>
      <c r="D8" s="172">
        <v>69331154.180000007</v>
      </c>
      <c r="E8" s="34">
        <v>77120263</v>
      </c>
      <c r="F8" s="34">
        <v>9366794.0700000003</v>
      </c>
      <c r="G8" s="34">
        <v>12208000</v>
      </c>
      <c r="H8" s="34">
        <v>7591000</v>
      </c>
      <c r="I8" s="34">
        <v>11356495.350000001</v>
      </c>
      <c r="J8" s="34">
        <v>4470451.58</v>
      </c>
      <c r="K8" s="34">
        <v>38730000</v>
      </c>
      <c r="L8" s="34">
        <v>17300028.170000002</v>
      </c>
      <c r="M8" s="34">
        <v>13431395.710000001</v>
      </c>
      <c r="N8" s="33">
        <v>6329194.3600000003</v>
      </c>
      <c r="O8" s="33">
        <v>18919535.469999999</v>
      </c>
      <c r="P8" s="34">
        <v>17132670.68</v>
      </c>
      <c r="Q8" s="34">
        <v>8907339.2100000009</v>
      </c>
      <c r="R8" s="34">
        <v>4740380</v>
      </c>
      <c r="S8" s="33">
        <v>1555487.58</v>
      </c>
      <c r="T8" s="33">
        <v>3013000</v>
      </c>
      <c r="U8" s="34">
        <v>43415532.609999999</v>
      </c>
    </row>
    <row r="9" spans="1:21" x14ac:dyDescent="0.25">
      <c r="A9" s="32">
        <v>7</v>
      </c>
      <c r="B9" s="206" t="s">
        <v>28</v>
      </c>
      <c r="C9" s="207"/>
      <c r="D9" s="172">
        <v>898125.35</v>
      </c>
      <c r="E9" s="33">
        <v>2123328</v>
      </c>
      <c r="F9" s="33">
        <v>184957.54</v>
      </c>
      <c r="G9" s="33">
        <v>0</v>
      </c>
      <c r="H9" s="33">
        <v>1375000</v>
      </c>
      <c r="I9" s="34">
        <v>0</v>
      </c>
      <c r="J9" s="35">
        <v>129772.46</v>
      </c>
      <c r="K9" s="33">
        <v>5941.3</v>
      </c>
      <c r="L9" s="35">
        <v>1213656.6100000001</v>
      </c>
      <c r="M9" s="33">
        <v>301616.31</v>
      </c>
      <c r="N9" s="33">
        <v>336725.13</v>
      </c>
      <c r="O9" s="33">
        <v>1171035.2</v>
      </c>
      <c r="P9" s="33">
        <v>354113.26</v>
      </c>
      <c r="Q9" s="33">
        <v>434703.5</v>
      </c>
      <c r="R9" s="33">
        <v>0</v>
      </c>
      <c r="S9" s="33">
        <v>325583</v>
      </c>
      <c r="T9" s="33"/>
      <c r="U9" s="33">
        <v>532370</v>
      </c>
    </row>
    <row r="10" spans="1:21" x14ac:dyDescent="0.25">
      <c r="A10" s="32">
        <v>8</v>
      </c>
      <c r="B10" s="206" t="s">
        <v>29</v>
      </c>
      <c r="C10" s="207"/>
      <c r="D10" s="172">
        <v>1391631.31</v>
      </c>
      <c r="E10" s="33">
        <v>4003950</v>
      </c>
      <c r="F10" s="33">
        <v>138325.96</v>
      </c>
      <c r="G10" s="33">
        <v>260915.88</v>
      </c>
      <c r="H10" s="33">
        <v>2050000</v>
      </c>
      <c r="I10" s="34">
        <v>847938.6</v>
      </c>
      <c r="J10" s="35">
        <v>89429.37</v>
      </c>
      <c r="K10" s="33">
        <v>1500000</v>
      </c>
      <c r="L10" s="35">
        <v>177688.29</v>
      </c>
      <c r="M10" s="33">
        <v>396162.02</v>
      </c>
      <c r="N10" s="33">
        <v>6120000</v>
      </c>
      <c r="O10" s="33">
        <v>938678.66</v>
      </c>
      <c r="P10" s="33">
        <v>4652000</v>
      </c>
      <c r="Q10" s="33">
        <v>180826.07</v>
      </c>
      <c r="R10" s="33">
        <v>1308819.3</v>
      </c>
      <c r="S10" s="33">
        <v>520000</v>
      </c>
      <c r="T10" s="33">
        <v>12166</v>
      </c>
      <c r="U10" s="33">
        <v>3948725.73</v>
      </c>
    </row>
    <row r="11" spans="1:21" x14ac:dyDescent="0.25">
      <c r="A11" s="32">
        <v>9</v>
      </c>
      <c r="B11" s="206" t="s">
        <v>30</v>
      </c>
      <c r="C11" s="207"/>
      <c r="D11" s="172">
        <v>315627.67</v>
      </c>
      <c r="E11" s="33">
        <v>710815</v>
      </c>
      <c r="F11" s="33">
        <v>322000.62</v>
      </c>
      <c r="G11" s="33">
        <v>105839.78</v>
      </c>
      <c r="H11" s="33">
        <v>93000</v>
      </c>
      <c r="I11" s="34">
        <v>625595.63</v>
      </c>
      <c r="J11" s="35">
        <v>135927.39000000001</v>
      </c>
      <c r="K11" s="33">
        <v>95574.759999999951</v>
      </c>
      <c r="L11" s="35">
        <v>377567.29</v>
      </c>
      <c r="M11" s="33">
        <v>40261</v>
      </c>
      <c r="N11" s="33">
        <v>74566.8</v>
      </c>
      <c r="O11" s="33">
        <v>18785.650000000001</v>
      </c>
      <c r="P11" s="33">
        <v>66066</v>
      </c>
      <c r="Q11" s="33">
        <v>96529.12</v>
      </c>
      <c r="R11" s="33">
        <v>1440698.22</v>
      </c>
      <c r="S11" s="33">
        <v>150650.03999999998</v>
      </c>
      <c r="T11" s="33">
        <v>80904</v>
      </c>
      <c r="U11" s="33">
        <v>351068.56</v>
      </c>
    </row>
    <row r="12" spans="1:21" x14ac:dyDescent="0.25">
      <c r="A12" s="32">
        <v>10</v>
      </c>
      <c r="B12" s="206" t="s">
        <v>31</v>
      </c>
      <c r="C12" s="207"/>
      <c r="D12" s="172">
        <v>11253</v>
      </c>
      <c r="E12" s="33"/>
      <c r="F12" s="33">
        <v>124997.51</v>
      </c>
      <c r="G12" s="33">
        <v>18564.759999999998</v>
      </c>
      <c r="H12" s="33">
        <v>0</v>
      </c>
      <c r="I12" s="34">
        <v>14500</v>
      </c>
      <c r="J12" s="35"/>
      <c r="K12" s="33"/>
      <c r="L12" s="35">
        <v>26022.82</v>
      </c>
      <c r="M12" s="33">
        <v>19361.27</v>
      </c>
      <c r="N12" s="33">
        <v>133141.01999999999</v>
      </c>
      <c r="O12" s="33">
        <v>0</v>
      </c>
      <c r="P12" s="33">
        <v>29983.8</v>
      </c>
      <c r="Q12" s="33">
        <v>0</v>
      </c>
      <c r="R12" s="33">
        <v>71496.148000000001</v>
      </c>
      <c r="S12" s="33">
        <v>278333</v>
      </c>
      <c r="T12" s="33">
        <v>477261</v>
      </c>
      <c r="U12" s="33">
        <v>0</v>
      </c>
    </row>
    <row r="13" spans="1:21" x14ac:dyDescent="0.25">
      <c r="A13" s="32">
        <v>11</v>
      </c>
      <c r="B13" s="206" t="s">
        <v>32</v>
      </c>
      <c r="C13" s="207"/>
      <c r="D13" s="172">
        <v>654514.02</v>
      </c>
      <c r="E13" s="33">
        <v>2122652</v>
      </c>
      <c r="F13" s="33">
        <v>0</v>
      </c>
      <c r="G13" s="33">
        <v>81414.48</v>
      </c>
      <c r="H13" s="33">
        <v>3000</v>
      </c>
      <c r="I13" s="34">
        <v>1801929.75</v>
      </c>
      <c r="J13" s="35">
        <v>213745.52</v>
      </c>
      <c r="K13" s="33">
        <v>82454.960000000006</v>
      </c>
      <c r="L13" s="35">
        <v>938469.37</v>
      </c>
      <c r="M13" s="33">
        <v>312173.01</v>
      </c>
      <c r="N13" s="33">
        <v>3028794.49</v>
      </c>
      <c r="O13" s="33">
        <v>95632.57</v>
      </c>
      <c r="P13" s="33">
        <v>285000</v>
      </c>
      <c r="Q13" s="33">
        <v>1026113.7500000001</v>
      </c>
      <c r="R13" s="33">
        <v>176496.14799999999</v>
      </c>
      <c r="S13" s="33">
        <v>1982588.3599999999</v>
      </c>
      <c r="T13" s="33">
        <v>80581</v>
      </c>
      <c r="U13" s="33">
        <v>2137246.2599999998</v>
      </c>
    </row>
    <row r="14" spans="1:21" x14ac:dyDescent="0.25">
      <c r="A14" s="32">
        <v>12</v>
      </c>
      <c r="B14" s="206" t="s">
        <v>33</v>
      </c>
      <c r="C14" s="207"/>
      <c r="D14" s="172">
        <v>851260.78</v>
      </c>
      <c r="E14" s="33">
        <v>18233043</v>
      </c>
      <c r="F14" s="33">
        <v>58495.03</v>
      </c>
      <c r="G14" s="33">
        <v>1790</v>
      </c>
      <c r="H14" s="33">
        <v>702000</v>
      </c>
      <c r="I14" s="34">
        <v>914433.91999999993</v>
      </c>
      <c r="J14" s="35">
        <v>292345.09000000003</v>
      </c>
      <c r="K14" s="33">
        <v>1500000</v>
      </c>
      <c r="L14" s="35">
        <v>625999.47</v>
      </c>
      <c r="M14" s="33">
        <v>0</v>
      </c>
      <c r="N14" s="33">
        <v>680000</v>
      </c>
      <c r="O14" s="33">
        <v>85033.7</v>
      </c>
      <c r="P14" s="33">
        <v>387700.16</v>
      </c>
      <c r="Q14" s="33">
        <v>52731.130000000005</v>
      </c>
      <c r="R14" s="212">
        <v>1573794.14</v>
      </c>
      <c r="S14" s="33">
        <v>289041</v>
      </c>
      <c r="T14" s="33">
        <v>293519</v>
      </c>
      <c r="U14" s="33">
        <v>1039101</v>
      </c>
    </row>
    <row r="15" spans="1:21" x14ac:dyDescent="0.25">
      <c r="A15" s="32">
        <v>13</v>
      </c>
      <c r="B15" s="206" t="s">
        <v>34</v>
      </c>
      <c r="C15" s="207"/>
      <c r="D15" s="172">
        <v>10527</v>
      </c>
      <c r="E15" s="33">
        <v>2950194</v>
      </c>
      <c r="F15" s="33">
        <v>358153.77</v>
      </c>
      <c r="G15" s="33">
        <v>284432.59999999998</v>
      </c>
      <c r="H15" s="33">
        <v>0</v>
      </c>
      <c r="I15" s="34">
        <v>383531</v>
      </c>
      <c r="J15" s="35">
        <v>459788.74</v>
      </c>
      <c r="K15" s="33">
        <v>77105.14</v>
      </c>
      <c r="L15" s="35">
        <v>1600426.41</v>
      </c>
      <c r="M15" s="33">
        <v>28771.91</v>
      </c>
      <c r="N15" s="33">
        <v>1304894.1000000001</v>
      </c>
      <c r="O15" s="33">
        <v>459482.65</v>
      </c>
      <c r="P15" s="33">
        <v>144696.75</v>
      </c>
      <c r="Q15" s="33">
        <v>0</v>
      </c>
      <c r="R15" s="213"/>
      <c r="S15" s="33">
        <v>530508</v>
      </c>
      <c r="T15" s="33">
        <v>326975</v>
      </c>
      <c r="U15" s="33">
        <v>457990</v>
      </c>
    </row>
    <row r="16" spans="1:21" x14ac:dyDescent="0.25">
      <c r="A16" s="32">
        <v>14</v>
      </c>
      <c r="B16" s="206" t="s">
        <v>35</v>
      </c>
      <c r="C16" s="207"/>
      <c r="D16" s="172">
        <v>9129672.7699999996</v>
      </c>
      <c r="E16" s="33">
        <v>8513866</v>
      </c>
      <c r="F16" s="33">
        <v>504197.91</v>
      </c>
      <c r="G16" s="33">
        <v>37833.35</v>
      </c>
      <c r="H16" s="33">
        <v>185000</v>
      </c>
      <c r="I16" s="34">
        <v>3321617.4000000004</v>
      </c>
      <c r="J16" s="35">
        <v>21884.54</v>
      </c>
      <c r="K16" s="33">
        <v>107963.42</v>
      </c>
      <c r="L16" s="35">
        <v>3667923.82</v>
      </c>
      <c r="M16" s="33">
        <v>361390.04000000004</v>
      </c>
      <c r="N16" s="33">
        <v>31056.3</v>
      </c>
      <c r="O16" s="33">
        <v>433136.39</v>
      </c>
      <c r="P16" s="33">
        <v>2702765.84</v>
      </c>
      <c r="Q16" s="33">
        <v>48486.239999999998</v>
      </c>
      <c r="R16" s="33">
        <v>887088.36</v>
      </c>
      <c r="S16" s="33">
        <v>2207891</v>
      </c>
      <c r="T16" s="33">
        <v>776651</v>
      </c>
      <c r="U16" s="33">
        <v>723479</v>
      </c>
    </row>
    <row r="17" spans="1:21" x14ac:dyDescent="0.25">
      <c r="A17" s="32">
        <v>15</v>
      </c>
      <c r="B17" s="206" t="s">
        <v>36</v>
      </c>
      <c r="C17" s="207"/>
      <c r="D17" s="172">
        <v>20991.89</v>
      </c>
      <c r="E17" s="33"/>
      <c r="F17" s="33">
        <v>0</v>
      </c>
      <c r="G17" s="33">
        <v>0</v>
      </c>
      <c r="H17" s="33">
        <v>22000</v>
      </c>
      <c r="I17" s="34">
        <v>255750.2</v>
      </c>
      <c r="J17" s="35"/>
      <c r="K17" s="33"/>
      <c r="L17" s="35">
        <v>232252.46</v>
      </c>
      <c r="M17" s="33">
        <v>1105480.31</v>
      </c>
      <c r="N17" s="33">
        <v>0</v>
      </c>
      <c r="O17" s="33">
        <v>0</v>
      </c>
      <c r="P17" s="33">
        <v>0</v>
      </c>
      <c r="Q17" s="33">
        <v>0</v>
      </c>
      <c r="R17" s="212">
        <v>253829.89</v>
      </c>
      <c r="S17" s="33">
        <v>77890</v>
      </c>
      <c r="T17" s="33"/>
      <c r="U17" s="33">
        <v>40583</v>
      </c>
    </row>
    <row r="18" spans="1:21" x14ac:dyDescent="0.25">
      <c r="A18" s="32">
        <v>16</v>
      </c>
      <c r="B18" s="206" t="s">
        <v>37</v>
      </c>
      <c r="C18" s="207"/>
      <c r="D18" s="173">
        <v>0</v>
      </c>
      <c r="E18" s="33"/>
      <c r="F18" s="33">
        <v>0</v>
      </c>
      <c r="G18" s="33">
        <v>25153.64</v>
      </c>
      <c r="H18" s="33">
        <v>0</v>
      </c>
      <c r="I18" s="34">
        <v>143000</v>
      </c>
      <c r="J18" s="35">
        <v>49750.44</v>
      </c>
      <c r="K18" s="33">
        <v>15000</v>
      </c>
      <c r="L18" s="35">
        <v>21175</v>
      </c>
      <c r="M18" s="33">
        <v>355800</v>
      </c>
      <c r="N18" s="33">
        <v>164691.26999999999</v>
      </c>
      <c r="O18" s="33">
        <v>0</v>
      </c>
      <c r="P18" s="33">
        <v>0</v>
      </c>
      <c r="Q18" s="33">
        <v>0</v>
      </c>
      <c r="R18" s="214"/>
      <c r="S18" s="33">
        <v>0</v>
      </c>
      <c r="T18" s="33"/>
      <c r="U18" s="33">
        <v>0</v>
      </c>
    </row>
    <row r="19" spans="1:21" x14ac:dyDescent="0.25">
      <c r="A19" s="32">
        <v>17</v>
      </c>
      <c r="B19" s="206" t="s">
        <v>38</v>
      </c>
      <c r="C19" s="207"/>
      <c r="D19" s="172">
        <v>2382708.83</v>
      </c>
      <c r="E19" s="33">
        <v>208007</v>
      </c>
      <c r="F19" s="33">
        <v>69501.39</v>
      </c>
      <c r="G19" s="33">
        <v>0</v>
      </c>
      <c r="H19" s="33">
        <v>0</v>
      </c>
      <c r="I19" s="34">
        <v>141303.79999999999</v>
      </c>
      <c r="J19" s="35">
        <v>21053.4</v>
      </c>
      <c r="K19" s="33">
        <v>67998.75</v>
      </c>
      <c r="L19" s="35">
        <v>0</v>
      </c>
      <c r="M19" s="33">
        <v>32500</v>
      </c>
      <c r="N19" s="33">
        <v>166567.5</v>
      </c>
      <c r="O19" s="33">
        <v>0</v>
      </c>
      <c r="P19" s="33">
        <v>458780.06</v>
      </c>
      <c r="Q19" s="33">
        <v>7986</v>
      </c>
      <c r="R19" s="213"/>
      <c r="S19" s="33">
        <v>0</v>
      </c>
      <c r="T19" s="33"/>
      <c r="U19" s="33">
        <v>34216</v>
      </c>
    </row>
    <row r="20" spans="1:21" x14ac:dyDescent="0.25">
      <c r="A20" s="32">
        <v>18</v>
      </c>
      <c r="B20" s="206" t="s">
        <v>39</v>
      </c>
      <c r="C20" s="207"/>
      <c r="D20" s="172">
        <v>1092190.6499999999</v>
      </c>
      <c r="E20" s="33">
        <v>862000</v>
      </c>
      <c r="F20" s="33">
        <v>125441.68</v>
      </c>
      <c r="G20" s="33">
        <v>54240.07</v>
      </c>
      <c r="H20" s="33">
        <v>90000</v>
      </c>
      <c r="I20" s="34">
        <v>144969.44</v>
      </c>
      <c r="J20" s="35">
        <v>25000</v>
      </c>
      <c r="K20" s="33">
        <v>7358.25</v>
      </c>
      <c r="L20" s="35">
        <v>749999.18</v>
      </c>
      <c r="M20" s="33">
        <v>35641.660000000003</v>
      </c>
      <c r="N20" s="33">
        <v>0</v>
      </c>
      <c r="O20" s="33">
        <v>79351.679999999993</v>
      </c>
      <c r="P20" s="33">
        <v>0</v>
      </c>
      <c r="Q20" s="33">
        <v>96107.73</v>
      </c>
      <c r="R20" s="33">
        <v>0</v>
      </c>
      <c r="S20" s="33">
        <v>32875</v>
      </c>
      <c r="T20" s="33"/>
      <c r="U20" s="33">
        <v>126846</v>
      </c>
    </row>
    <row r="21" spans="1:21" x14ac:dyDescent="0.25">
      <c r="A21" s="32">
        <v>19</v>
      </c>
      <c r="B21" s="206" t="s">
        <v>40</v>
      </c>
      <c r="C21" s="207"/>
      <c r="D21" s="172">
        <v>440160.21</v>
      </c>
      <c r="E21" s="33">
        <v>94978</v>
      </c>
      <c r="F21" s="33">
        <v>0</v>
      </c>
      <c r="G21" s="33">
        <v>2207.2600000000002</v>
      </c>
      <c r="H21" s="33">
        <v>0</v>
      </c>
      <c r="I21" s="34">
        <v>200881.09999999998</v>
      </c>
      <c r="J21" s="35">
        <v>449022.99</v>
      </c>
      <c r="K21" s="33">
        <v>26001.48</v>
      </c>
      <c r="L21" s="35">
        <v>428234.02</v>
      </c>
      <c r="M21" s="33">
        <v>277428.82</v>
      </c>
      <c r="N21" s="33">
        <v>334237.51</v>
      </c>
      <c r="O21" s="33">
        <v>7251.34</v>
      </c>
      <c r="P21" s="33">
        <v>231340.2</v>
      </c>
      <c r="Q21" s="33">
        <v>5929</v>
      </c>
      <c r="R21" s="33">
        <v>0</v>
      </c>
      <c r="S21" s="33">
        <v>97119.77</v>
      </c>
      <c r="T21" s="33"/>
      <c r="U21" s="33">
        <v>24434</v>
      </c>
    </row>
    <row r="22" spans="1:21" x14ac:dyDescent="0.25">
      <c r="A22" s="32">
        <v>20</v>
      </c>
      <c r="B22" s="206" t="s">
        <v>41</v>
      </c>
      <c r="C22" s="207"/>
      <c r="D22" s="172">
        <v>199414.78</v>
      </c>
      <c r="E22" s="33"/>
      <c r="F22" s="33">
        <v>209530.87</v>
      </c>
      <c r="G22" s="33">
        <v>0</v>
      </c>
      <c r="H22" s="33">
        <v>0</v>
      </c>
      <c r="I22" s="34">
        <v>0</v>
      </c>
      <c r="J22" s="35">
        <v>388453.83</v>
      </c>
      <c r="K22" s="33"/>
      <c r="L22" s="35">
        <v>4059630.13</v>
      </c>
      <c r="M22" s="33">
        <v>36542.14</v>
      </c>
      <c r="N22" s="33">
        <v>211079.41999999998</v>
      </c>
      <c r="O22" s="33">
        <v>0</v>
      </c>
      <c r="P22" s="33">
        <v>0</v>
      </c>
      <c r="Q22" s="33">
        <v>127808.77</v>
      </c>
      <c r="R22" s="33">
        <v>146538.94</v>
      </c>
      <c r="S22" s="33">
        <v>88674</v>
      </c>
      <c r="T22" s="33"/>
      <c r="U22" s="33">
        <v>0</v>
      </c>
    </row>
    <row r="23" spans="1:21" x14ac:dyDescent="0.25">
      <c r="A23" s="32">
        <v>21</v>
      </c>
      <c r="B23" s="206" t="s">
        <v>42</v>
      </c>
      <c r="C23" s="207"/>
      <c r="D23" s="172">
        <v>18000</v>
      </c>
      <c r="E23" s="33">
        <v>21927788.530000001</v>
      </c>
      <c r="F23" s="33">
        <v>8122980.9399999995</v>
      </c>
      <c r="G23" s="33">
        <v>4377357.0199999996</v>
      </c>
      <c r="H23" s="33">
        <v>178000</v>
      </c>
      <c r="I23" s="34">
        <v>207699.26</v>
      </c>
      <c r="J23" s="35">
        <v>1229175.6400000001</v>
      </c>
      <c r="K23" s="33">
        <v>15210781</v>
      </c>
      <c r="L23" s="35">
        <v>10108094.59</v>
      </c>
      <c r="M23" s="33">
        <v>5460987.4800000004</v>
      </c>
      <c r="N23" s="34">
        <v>16615796.939999999</v>
      </c>
      <c r="O23" s="34">
        <v>22771663.940000001</v>
      </c>
      <c r="P23" s="33">
        <v>434461.16</v>
      </c>
      <c r="Q23" s="33">
        <v>1203945.24</v>
      </c>
      <c r="R23" s="33">
        <v>2743246.6399999997</v>
      </c>
      <c r="S23" s="34">
        <v>5919546.3700000001</v>
      </c>
      <c r="T23" s="33">
        <v>1822685.92</v>
      </c>
      <c r="U23" s="33">
        <v>8065.95</v>
      </c>
    </row>
    <row r="24" spans="1:21" s="116" customFormat="1" x14ac:dyDescent="0.25">
      <c r="A24" s="121"/>
      <c r="B24" s="39" t="s">
        <v>43</v>
      </c>
      <c r="C24" s="40"/>
      <c r="D24" s="174">
        <v>139107467.06999999</v>
      </c>
      <c r="E24" s="120">
        <f>SUM(E2:E23)</f>
        <v>186178962.53</v>
      </c>
      <c r="F24" s="120">
        <f t="shared" ref="F24:U24" si="0">SUM(F2:F23)</f>
        <v>22746729.189999998</v>
      </c>
      <c r="G24" s="120">
        <f t="shared" si="0"/>
        <v>18412031.41</v>
      </c>
      <c r="H24" s="120">
        <f t="shared" si="0"/>
        <v>14279000</v>
      </c>
      <c r="I24" s="120">
        <f t="shared" si="0"/>
        <v>26336430.630000003</v>
      </c>
      <c r="J24" s="120">
        <f t="shared" si="0"/>
        <v>12269030.600000001</v>
      </c>
      <c r="K24" s="120">
        <f t="shared" si="0"/>
        <v>83064281.38000001</v>
      </c>
      <c r="L24" s="120">
        <f t="shared" si="0"/>
        <v>62065605.489999995</v>
      </c>
      <c r="M24" s="120">
        <f t="shared" si="0"/>
        <v>24963856.580000002</v>
      </c>
      <c r="N24" s="120">
        <f t="shared" si="0"/>
        <v>57047759.759500004</v>
      </c>
      <c r="O24" s="120">
        <f t="shared" si="0"/>
        <v>55093579.219999999</v>
      </c>
      <c r="P24" s="120">
        <f t="shared" si="0"/>
        <v>41327733.659999996</v>
      </c>
      <c r="Q24" s="120">
        <f t="shared" si="0"/>
        <v>16047219.810000002</v>
      </c>
      <c r="R24" s="120">
        <f t="shared" si="0"/>
        <v>15971746.52</v>
      </c>
      <c r="S24" s="120">
        <f t="shared" si="0"/>
        <v>19883636.300000001</v>
      </c>
      <c r="T24" s="120">
        <f t="shared" si="0"/>
        <v>12144628.92</v>
      </c>
      <c r="U24" s="120">
        <f t="shared" si="0"/>
        <v>66357641.210000001</v>
      </c>
    </row>
    <row r="25" spans="1:21" x14ac:dyDescent="0.25">
      <c r="E25" s="4"/>
      <c r="F25" s="4"/>
      <c r="G25" s="4"/>
      <c r="H25" s="4"/>
      <c r="I25" s="4"/>
      <c r="J25" s="4"/>
      <c r="K25" s="4"/>
      <c r="L25" s="4"/>
      <c r="M25" s="4"/>
      <c r="N25" s="4"/>
      <c r="O25" s="4"/>
      <c r="P25" s="4"/>
      <c r="Q25" s="4"/>
      <c r="R25" s="4"/>
      <c r="S25" s="4"/>
      <c r="T25" s="4"/>
      <c r="U25" s="4"/>
    </row>
    <row r="26" spans="1:21" x14ac:dyDescent="0.25">
      <c r="B26" s="3" t="s">
        <v>140</v>
      </c>
      <c r="E26" s="4"/>
      <c r="F26" s="4"/>
      <c r="G26" s="4"/>
      <c r="H26" s="4"/>
      <c r="I26" s="4"/>
      <c r="J26" s="4"/>
      <c r="K26" s="4"/>
      <c r="L26" s="4"/>
      <c r="M26" s="4"/>
      <c r="N26" s="4"/>
      <c r="O26" s="4"/>
      <c r="P26" s="4"/>
      <c r="Q26" s="4"/>
      <c r="R26" s="4"/>
      <c r="S26" s="4"/>
      <c r="T26" s="4"/>
      <c r="U26" s="4"/>
    </row>
    <row r="28" spans="1:21" x14ac:dyDescent="0.25">
      <c r="E28" s="105"/>
    </row>
  </sheetData>
  <mergeCells count="26">
    <mergeCell ref="S3:S4"/>
    <mergeCell ref="B5:C5"/>
    <mergeCell ref="R17:R19"/>
    <mergeCell ref="B18:C18"/>
    <mergeCell ref="B19:C19"/>
    <mergeCell ref="B7:C7"/>
    <mergeCell ref="B8:C8"/>
    <mergeCell ref="B9:C9"/>
    <mergeCell ref="B10:C10"/>
    <mergeCell ref="B11:C11"/>
    <mergeCell ref="B12:C12"/>
    <mergeCell ref="B13:C13"/>
    <mergeCell ref="B14:C14"/>
    <mergeCell ref="R14:R15"/>
    <mergeCell ref="B15:C15"/>
    <mergeCell ref="B1:C1"/>
    <mergeCell ref="B20:C20"/>
    <mergeCell ref="B21:C21"/>
    <mergeCell ref="B22:C22"/>
    <mergeCell ref="R3:R4"/>
    <mergeCell ref="B23:C23"/>
    <mergeCell ref="B17:C17"/>
    <mergeCell ref="B6:C6"/>
    <mergeCell ref="B2:C2"/>
    <mergeCell ref="B3:B4"/>
    <mergeCell ref="B16:C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C30" sqref="C30"/>
    </sheetView>
  </sheetViews>
  <sheetFormatPr baseColWidth="10" defaultColWidth="19.28515625" defaultRowHeight="15" x14ac:dyDescent="0.25"/>
  <cols>
    <col min="1" max="1" width="3.5703125" style="3" bestFit="1" customWidth="1"/>
    <col min="2" max="2" width="17.28515625" style="3" bestFit="1" customWidth="1"/>
    <col min="3" max="3" width="61.42578125" style="3" customWidth="1"/>
    <col min="4" max="4" width="19" style="3" customWidth="1"/>
    <col min="5" max="5" width="13.5703125" style="3" bestFit="1" customWidth="1"/>
    <col min="6" max="10" width="12.5703125" style="3" bestFit="1" customWidth="1"/>
    <col min="11" max="11" width="16.85546875" style="3" bestFit="1" customWidth="1"/>
    <col min="12" max="12" width="12.85546875" style="3" bestFit="1" customWidth="1"/>
    <col min="13" max="17" width="12.5703125" style="3" bestFit="1" customWidth="1"/>
    <col min="18" max="18" width="14.28515625" style="3" bestFit="1" customWidth="1"/>
    <col min="19" max="21" width="12.5703125" style="3" bestFit="1" customWidth="1"/>
    <col min="22" max="16384" width="19.28515625" style="3"/>
  </cols>
  <sheetData>
    <row r="1" spans="1:23" s="116" customFormat="1" x14ac:dyDescent="0.25">
      <c r="A1" s="50"/>
      <c r="B1" s="210">
        <v>2013</v>
      </c>
      <c r="C1" s="211"/>
      <c r="D1" s="159" t="s">
        <v>81</v>
      </c>
      <c r="E1" s="126" t="s">
        <v>0</v>
      </c>
      <c r="F1" s="126" t="s">
        <v>1</v>
      </c>
      <c r="G1" s="126" t="s">
        <v>2</v>
      </c>
      <c r="H1" s="126" t="s">
        <v>3</v>
      </c>
      <c r="I1" s="126" t="s">
        <v>4</v>
      </c>
      <c r="J1" s="126" t="s">
        <v>5</v>
      </c>
      <c r="K1" s="126" t="s">
        <v>6</v>
      </c>
      <c r="L1" s="126" t="s">
        <v>7</v>
      </c>
      <c r="M1" s="126" t="s">
        <v>8</v>
      </c>
      <c r="N1" s="126" t="s">
        <v>9</v>
      </c>
      <c r="O1" s="126" t="s">
        <v>10</v>
      </c>
      <c r="P1" s="126" t="s">
        <v>11</v>
      </c>
      <c r="Q1" s="126" t="s">
        <v>12</v>
      </c>
      <c r="R1" s="126" t="s">
        <v>13</v>
      </c>
      <c r="S1" s="126" t="s">
        <v>19</v>
      </c>
      <c r="T1" s="126" t="s">
        <v>15</v>
      </c>
      <c r="U1" s="126" t="s">
        <v>16</v>
      </c>
      <c r="V1" s="126" t="s">
        <v>44</v>
      </c>
      <c r="W1" s="126" t="s">
        <v>45</v>
      </c>
    </row>
    <row r="2" spans="1:23" x14ac:dyDescent="0.25">
      <c r="A2" s="32">
        <v>1</v>
      </c>
      <c r="B2" s="206" t="s">
        <v>20</v>
      </c>
      <c r="C2" s="207"/>
      <c r="D2" s="172">
        <v>437677.1</v>
      </c>
      <c r="E2" s="33">
        <v>5628546</v>
      </c>
      <c r="F2" s="33">
        <v>0</v>
      </c>
      <c r="G2" s="33">
        <v>0</v>
      </c>
      <c r="H2" s="33">
        <v>525000</v>
      </c>
      <c r="I2" s="34">
        <v>1031915.88</v>
      </c>
      <c r="J2" s="35">
        <v>159144.70000000001</v>
      </c>
      <c r="K2" s="33">
        <v>2587000</v>
      </c>
      <c r="L2" s="35">
        <v>4229755.2300000004</v>
      </c>
      <c r="M2" s="33">
        <v>82157.289999999994</v>
      </c>
      <c r="N2" s="33">
        <v>2304650.7599999998</v>
      </c>
      <c r="O2" s="33">
        <v>468363.2</v>
      </c>
      <c r="P2" s="33">
        <v>1891216.36</v>
      </c>
      <c r="Q2" s="33">
        <v>605515.81999999995</v>
      </c>
      <c r="R2" s="33">
        <v>217840.45</v>
      </c>
      <c r="S2" s="33">
        <v>348985</v>
      </c>
      <c r="T2" s="33">
        <v>1375134</v>
      </c>
      <c r="U2" s="33">
        <v>1776679</v>
      </c>
      <c r="V2" s="33"/>
      <c r="W2" s="33"/>
    </row>
    <row r="3" spans="1:23" x14ac:dyDescent="0.25">
      <c r="A3" s="32" t="s">
        <v>17</v>
      </c>
      <c r="B3" s="208" t="s">
        <v>66</v>
      </c>
      <c r="C3" s="36" t="s">
        <v>56</v>
      </c>
      <c r="D3" s="45">
        <v>18647652.68</v>
      </c>
      <c r="E3" s="33">
        <v>289309</v>
      </c>
      <c r="F3" s="33">
        <v>3959993.18</v>
      </c>
      <c r="G3" s="37">
        <v>110465.07</v>
      </c>
      <c r="H3" s="33">
        <v>90000</v>
      </c>
      <c r="I3" s="34">
        <v>614297.79</v>
      </c>
      <c r="J3" s="35"/>
      <c r="K3" s="38"/>
      <c r="L3" s="35">
        <v>0</v>
      </c>
      <c r="M3" s="33">
        <v>139342.88</v>
      </c>
      <c r="N3" s="33">
        <v>1042003</v>
      </c>
      <c r="O3" s="33">
        <v>195269.96</v>
      </c>
      <c r="P3" s="33">
        <v>49998.2</v>
      </c>
      <c r="Q3" s="33">
        <v>23811.18</v>
      </c>
      <c r="R3" s="212">
        <v>2018676.9</v>
      </c>
      <c r="S3" s="212">
        <v>198857</v>
      </c>
      <c r="T3" s="33"/>
      <c r="U3" s="33">
        <v>322701</v>
      </c>
      <c r="V3" s="33"/>
      <c r="W3" s="33"/>
    </row>
    <row r="4" spans="1:23" x14ac:dyDescent="0.25">
      <c r="A4" s="32" t="s">
        <v>18</v>
      </c>
      <c r="B4" s="209"/>
      <c r="C4" s="36" t="s">
        <v>57</v>
      </c>
      <c r="D4" s="45">
        <v>38850948.240000002</v>
      </c>
      <c r="E4" s="33">
        <v>49020</v>
      </c>
      <c r="F4" s="33">
        <v>0</v>
      </c>
      <c r="G4" s="37">
        <v>0</v>
      </c>
      <c r="H4" s="33">
        <v>10000</v>
      </c>
      <c r="I4" s="34">
        <v>0</v>
      </c>
      <c r="J4" s="35"/>
      <c r="K4" s="38"/>
      <c r="L4" s="35">
        <v>0</v>
      </c>
      <c r="M4" s="33">
        <v>0</v>
      </c>
      <c r="N4" s="33">
        <v>2068.9</v>
      </c>
      <c r="O4" s="33">
        <v>370211.1</v>
      </c>
      <c r="P4" s="33">
        <v>0</v>
      </c>
      <c r="Q4" s="33">
        <v>104055.08</v>
      </c>
      <c r="R4" s="213"/>
      <c r="S4" s="213"/>
      <c r="T4" s="33"/>
      <c r="U4" s="33">
        <v>0</v>
      </c>
      <c r="V4" s="33"/>
      <c r="W4" s="33"/>
    </row>
    <row r="5" spans="1:23" x14ac:dyDescent="0.25">
      <c r="A5" s="32">
        <v>3</v>
      </c>
      <c r="B5" s="206" t="s">
        <v>24</v>
      </c>
      <c r="C5" s="207"/>
      <c r="D5" s="172">
        <v>1075897.8700000001</v>
      </c>
      <c r="E5" s="33">
        <v>7075536</v>
      </c>
      <c r="F5" s="33">
        <v>1168478.3700000001</v>
      </c>
      <c r="G5" s="33">
        <v>1347961.57</v>
      </c>
      <c r="H5" s="33">
        <v>45000</v>
      </c>
      <c r="I5" s="34">
        <v>1024496.7</v>
      </c>
      <c r="J5" s="35">
        <v>207652.72</v>
      </c>
      <c r="K5" s="33"/>
      <c r="L5" s="35">
        <v>17983892.66</v>
      </c>
      <c r="M5" s="33">
        <v>1000097.24</v>
      </c>
      <c r="N5" s="33">
        <v>4198547.0199999996</v>
      </c>
      <c r="O5" s="33">
        <v>1083209.33</v>
      </c>
      <c r="P5" s="33">
        <v>1002981.56</v>
      </c>
      <c r="Q5" s="33">
        <v>271670.90999999997</v>
      </c>
      <c r="R5" s="33">
        <v>624320.85</v>
      </c>
      <c r="S5" s="33">
        <v>6011798</v>
      </c>
      <c r="T5" s="33">
        <v>689310</v>
      </c>
      <c r="U5" s="33">
        <v>3537109.18</v>
      </c>
      <c r="V5" s="33"/>
      <c r="W5" s="33"/>
    </row>
    <row r="6" spans="1:23" x14ac:dyDescent="0.25">
      <c r="A6" s="32">
        <v>4</v>
      </c>
      <c r="B6" s="206" t="s">
        <v>152</v>
      </c>
      <c r="C6" s="207"/>
      <c r="D6" s="172">
        <v>14842193.26</v>
      </c>
      <c r="E6" s="33">
        <v>68509093</v>
      </c>
      <c r="F6" s="33">
        <v>3505560.04</v>
      </c>
      <c r="G6" s="33">
        <v>2734525.71</v>
      </c>
      <c r="H6" s="33">
        <v>1500000</v>
      </c>
      <c r="I6" s="34">
        <v>1464525.67</v>
      </c>
      <c r="J6" s="35">
        <v>6937441.6100000003</v>
      </c>
      <c r="K6" s="33">
        <v>18268081</v>
      </c>
      <c r="L6" s="35">
        <v>3625694.11</v>
      </c>
      <c r="M6" s="33">
        <v>3065781.32</v>
      </c>
      <c r="N6" s="33">
        <v>11523989.65</v>
      </c>
      <c r="O6" s="33">
        <v>12102621.289999999</v>
      </c>
      <c r="P6" s="33">
        <v>11659799.08</v>
      </c>
      <c r="Q6" s="33">
        <v>2738730.41</v>
      </c>
      <c r="R6" s="33">
        <v>201635.86</v>
      </c>
      <c r="S6" s="33">
        <v>581470.18000000005</v>
      </c>
      <c r="T6" s="34">
        <v>3168846</v>
      </c>
      <c r="U6" s="33">
        <v>10947504.109999999</v>
      </c>
      <c r="V6" s="34">
        <v>25000</v>
      </c>
      <c r="W6" s="34"/>
    </row>
    <row r="7" spans="1:23" x14ac:dyDescent="0.25">
      <c r="A7" s="32">
        <v>5</v>
      </c>
      <c r="B7" s="206" t="s">
        <v>26</v>
      </c>
      <c r="C7" s="207"/>
      <c r="D7" s="172">
        <v>545916.5</v>
      </c>
      <c r="E7" s="33">
        <v>56981</v>
      </c>
      <c r="F7" s="33">
        <v>0</v>
      </c>
      <c r="G7" s="33">
        <v>14820.66</v>
      </c>
      <c r="H7" s="33">
        <v>50000</v>
      </c>
      <c r="I7" s="34">
        <v>76207.39</v>
      </c>
      <c r="J7" s="35">
        <v>19965</v>
      </c>
      <c r="K7" s="33"/>
      <c r="L7" s="35">
        <v>0</v>
      </c>
      <c r="M7" s="33">
        <v>75000</v>
      </c>
      <c r="N7" s="33">
        <v>411199.43</v>
      </c>
      <c r="O7" s="33">
        <v>705216.52</v>
      </c>
      <c r="P7" s="33">
        <v>0</v>
      </c>
      <c r="Q7" s="33">
        <v>54971.12</v>
      </c>
      <c r="R7" s="33">
        <v>5000</v>
      </c>
      <c r="S7" s="33">
        <v>0</v>
      </c>
      <c r="T7" s="33">
        <v>2000</v>
      </c>
      <c r="U7" s="33">
        <v>241032.19</v>
      </c>
      <c r="V7" s="33"/>
      <c r="W7" s="33"/>
    </row>
    <row r="8" spans="1:23" x14ac:dyDescent="0.25">
      <c r="A8" s="32">
        <v>6</v>
      </c>
      <c r="B8" s="206" t="s">
        <v>27</v>
      </c>
      <c r="C8" s="207"/>
      <c r="D8" s="172">
        <v>67536409.269999996</v>
      </c>
      <c r="E8" s="34">
        <v>77127497</v>
      </c>
      <c r="F8" s="34">
        <v>9295015.8000000007</v>
      </c>
      <c r="G8" s="34">
        <v>11310000</v>
      </c>
      <c r="H8" s="34">
        <v>7565000</v>
      </c>
      <c r="I8" s="34">
        <v>10744640.199999999</v>
      </c>
      <c r="J8" s="34">
        <v>2170646.7799999998</v>
      </c>
      <c r="K8" s="34">
        <v>37633919</v>
      </c>
      <c r="L8" s="34">
        <v>23519329.359999999</v>
      </c>
      <c r="M8" s="34">
        <v>14639607.060000001</v>
      </c>
      <c r="N8" s="33">
        <v>6233700.4500000002</v>
      </c>
      <c r="O8" s="33">
        <v>20215445.539999999</v>
      </c>
      <c r="P8" s="34">
        <v>17148482.140000001</v>
      </c>
      <c r="Q8" s="34">
        <v>9141804.2100000009</v>
      </c>
      <c r="R8" s="34">
        <v>4740380</v>
      </c>
      <c r="S8" s="33">
        <v>1549587.58</v>
      </c>
      <c r="T8" s="33">
        <v>2640000</v>
      </c>
      <c r="U8" s="34">
        <v>39562974.25</v>
      </c>
      <c r="V8" s="33"/>
      <c r="W8" s="33"/>
    </row>
    <row r="9" spans="1:23" x14ac:dyDescent="0.25">
      <c r="A9" s="32">
        <v>7</v>
      </c>
      <c r="B9" s="206" t="s">
        <v>28</v>
      </c>
      <c r="C9" s="207"/>
      <c r="D9" s="172">
        <v>513511.74</v>
      </c>
      <c r="E9" s="33">
        <v>1097156</v>
      </c>
      <c r="F9" s="33">
        <v>306122.89</v>
      </c>
      <c r="G9" s="33">
        <v>0</v>
      </c>
      <c r="H9" s="33">
        <v>186000</v>
      </c>
      <c r="I9" s="34">
        <v>0</v>
      </c>
      <c r="J9" s="35">
        <v>127312.87</v>
      </c>
      <c r="K9" s="33">
        <v>0</v>
      </c>
      <c r="L9" s="35">
        <v>592906.56000000006</v>
      </c>
      <c r="M9" s="33">
        <v>389149.7</v>
      </c>
      <c r="N9" s="33">
        <v>13312.44</v>
      </c>
      <c r="O9" s="33">
        <v>1045426.96</v>
      </c>
      <c r="P9" s="33">
        <v>423299.36</v>
      </c>
      <c r="Q9" s="33">
        <v>696980.13</v>
      </c>
      <c r="R9" s="33">
        <v>0</v>
      </c>
      <c r="S9" s="33">
        <v>597092</v>
      </c>
      <c r="T9" s="33"/>
      <c r="U9" s="33">
        <v>543354</v>
      </c>
      <c r="V9" s="33"/>
      <c r="W9" s="33"/>
    </row>
    <row r="10" spans="1:23" x14ac:dyDescent="0.25">
      <c r="A10" s="32">
        <v>8</v>
      </c>
      <c r="B10" s="206" t="s">
        <v>29</v>
      </c>
      <c r="C10" s="207"/>
      <c r="D10" s="172">
        <v>863142.52</v>
      </c>
      <c r="E10" s="33">
        <v>4341554</v>
      </c>
      <c r="F10" s="33">
        <v>125246.65</v>
      </c>
      <c r="G10" s="33">
        <v>213334.19</v>
      </c>
      <c r="H10" s="33">
        <v>2150000</v>
      </c>
      <c r="I10" s="34">
        <v>2904412.65</v>
      </c>
      <c r="J10" s="35">
        <v>165944.49</v>
      </c>
      <c r="K10" s="33"/>
      <c r="L10" s="35">
        <v>106749.78</v>
      </c>
      <c r="M10" s="33">
        <v>729885.21</v>
      </c>
      <c r="N10" s="33">
        <v>5786585.0999999996</v>
      </c>
      <c r="O10" s="33">
        <v>3408223.88</v>
      </c>
      <c r="P10" s="33">
        <v>4480000</v>
      </c>
      <c r="Q10" s="33">
        <v>380429.18</v>
      </c>
      <c r="R10" s="33">
        <v>1515339.14</v>
      </c>
      <c r="S10" s="33">
        <v>395415</v>
      </c>
      <c r="T10" s="33">
        <v>15387</v>
      </c>
      <c r="U10" s="33">
        <v>4536165.54</v>
      </c>
      <c r="V10" s="33"/>
      <c r="W10" s="33">
        <v>16456.96</v>
      </c>
    </row>
    <row r="11" spans="1:23" x14ac:dyDescent="0.25">
      <c r="A11" s="32">
        <v>9</v>
      </c>
      <c r="B11" s="206" t="s">
        <v>30</v>
      </c>
      <c r="C11" s="207"/>
      <c r="D11" s="172">
        <v>77840.36</v>
      </c>
      <c r="E11" s="33">
        <v>1323278</v>
      </c>
      <c r="F11" s="33">
        <v>334788.90999999997</v>
      </c>
      <c r="G11" s="33">
        <v>253267.08</v>
      </c>
      <c r="H11" s="33">
        <v>157000</v>
      </c>
      <c r="I11" s="34">
        <v>0</v>
      </c>
      <c r="J11" s="35">
        <v>136120.63</v>
      </c>
      <c r="K11" s="33"/>
      <c r="L11" s="35">
        <v>308221.95</v>
      </c>
      <c r="M11" s="33">
        <v>41120</v>
      </c>
      <c r="N11" s="33">
        <v>0</v>
      </c>
      <c r="O11" s="33">
        <v>0</v>
      </c>
      <c r="P11" s="33">
        <v>21707.9</v>
      </c>
      <c r="Q11" s="33">
        <v>286927.88</v>
      </c>
      <c r="R11" s="33">
        <v>1303281.58</v>
      </c>
      <c r="S11" s="33">
        <v>33943.870000000003</v>
      </c>
      <c r="T11" s="33">
        <v>5672</v>
      </c>
      <c r="U11" s="33">
        <v>314420.52</v>
      </c>
      <c r="V11" s="33"/>
      <c r="W11" s="33"/>
    </row>
    <row r="12" spans="1:23" x14ac:dyDescent="0.25">
      <c r="A12" s="32">
        <v>10</v>
      </c>
      <c r="B12" s="206" t="s">
        <v>31</v>
      </c>
      <c r="C12" s="207"/>
      <c r="D12" s="172">
        <v>8845.2000000000007</v>
      </c>
      <c r="E12" s="33"/>
      <c r="F12" s="33">
        <v>12395.81</v>
      </c>
      <c r="G12" s="33">
        <v>100075.51</v>
      </c>
      <c r="H12" s="33">
        <v>0</v>
      </c>
      <c r="I12" s="34">
        <v>36000</v>
      </c>
      <c r="J12" s="35"/>
      <c r="K12" s="33"/>
      <c r="L12" s="35">
        <v>58875.51</v>
      </c>
      <c r="M12" s="33">
        <v>131011.05</v>
      </c>
      <c r="N12" s="33">
        <v>6794.79</v>
      </c>
      <c r="O12" s="33">
        <v>0</v>
      </c>
      <c r="P12" s="33">
        <v>0</v>
      </c>
      <c r="Q12" s="33">
        <v>0</v>
      </c>
      <c r="R12" s="33">
        <v>67964.88</v>
      </c>
      <c r="S12" s="33">
        <v>274779</v>
      </c>
      <c r="T12" s="33">
        <v>217750</v>
      </c>
      <c r="U12" s="33">
        <v>0</v>
      </c>
      <c r="V12" s="33"/>
      <c r="W12" s="33"/>
    </row>
    <row r="13" spans="1:23" x14ac:dyDescent="0.25">
      <c r="A13" s="32">
        <v>11</v>
      </c>
      <c r="B13" s="206" t="s">
        <v>32</v>
      </c>
      <c r="C13" s="207"/>
      <c r="D13" s="172">
        <v>207387.65</v>
      </c>
      <c r="E13" s="33">
        <v>11196979</v>
      </c>
      <c r="F13" s="33">
        <v>151162.29</v>
      </c>
      <c r="G13" s="33">
        <v>561425.66</v>
      </c>
      <c r="H13" s="33">
        <v>5000</v>
      </c>
      <c r="I13" s="34">
        <v>265693.01</v>
      </c>
      <c r="J13" s="35">
        <v>226397.01</v>
      </c>
      <c r="K13" s="33"/>
      <c r="L13" s="35">
        <v>361802.12</v>
      </c>
      <c r="M13" s="33">
        <v>753320.31</v>
      </c>
      <c r="N13" s="33">
        <v>1870963.6</v>
      </c>
      <c r="O13" s="33">
        <v>150000</v>
      </c>
      <c r="P13" s="33">
        <v>356000</v>
      </c>
      <c r="Q13" s="33">
        <v>1210452.95</v>
      </c>
      <c r="R13" s="33">
        <v>193772.15</v>
      </c>
      <c r="S13" s="33">
        <v>1258258.3600000001</v>
      </c>
      <c r="T13" s="33">
        <v>247142</v>
      </c>
      <c r="U13" s="33">
        <v>1276726.81</v>
      </c>
      <c r="V13" s="33"/>
      <c r="W13" s="33"/>
    </row>
    <row r="14" spans="1:23" x14ac:dyDescent="0.25">
      <c r="A14" s="32">
        <v>12</v>
      </c>
      <c r="B14" s="206" t="s">
        <v>33</v>
      </c>
      <c r="C14" s="207"/>
      <c r="D14" s="172">
        <v>589128.11</v>
      </c>
      <c r="E14" s="33">
        <v>5213522</v>
      </c>
      <c r="F14" s="33">
        <v>64003.42</v>
      </c>
      <c r="G14" s="33">
        <v>2801.83</v>
      </c>
      <c r="H14" s="33">
        <v>651000</v>
      </c>
      <c r="I14" s="34">
        <v>469856.52</v>
      </c>
      <c r="J14" s="35">
        <v>161288.85999999999</v>
      </c>
      <c r="K14" s="33"/>
      <c r="L14" s="35">
        <v>1321451.24</v>
      </c>
      <c r="M14" s="33">
        <v>0</v>
      </c>
      <c r="N14" s="33">
        <v>642953.9</v>
      </c>
      <c r="O14" s="33">
        <v>1361408.95</v>
      </c>
      <c r="P14" s="33">
        <v>192349.8</v>
      </c>
      <c r="Q14" s="33">
        <v>148712.28</v>
      </c>
      <c r="R14" s="212">
        <v>1885101.07</v>
      </c>
      <c r="S14" s="33">
        <v>179433</v>
      </c>
      <c r="T14" s="33">
        <v>311467</v>
      </c>
      <c r="U14" s="33">
        <v>1244253</v>
      </c>
      <c r="V14" s="33"/>
      <c r="W14" s="33"/>
    </row>
    <row r="15" spans="1:23" x14ac:dyDescent="0.25">
      <c r="A15" s="32">
        <v>13</v>
      </c>
      <c r="B15" s="206" t="s">
        <v>34</v>
      </c>
      <c r="C15" s="207"/>
      <c r="D15" s="173">
        <v>0</v>
      </c>
      <c r="E15" s="33">
        <v>1258291</v>
      </c>
      <c r="F15" s="33">
        <v>230934.78</v>
      </c>
      <c r="G15" s="33">
        <v>129316.31</v>
      </c>
      <c r="H15" s="33">
        <v>0</v>
      </c>
      <c r="I15" s="34">
        <v>238411.81</v>
      </c>
      <c r="J15" s="35">
        <v>556664.76</v>
      </c>
      <c r="K15" s="33">
        <v>5990</v>
      </c>
      <c r="L15" s="35">
        <v>2232453.2999999998</v>
      </c>
      <c r="M15" s="33">
        <v>17496.8</v>
      </c>
      <c r="N15" s="33">
        <v>1978886.6</v>
      </c>
      <c r="O15" s="33">
        <v>638339.51</v>
      </c>
      <c r="P15" s="33">
        <v>91590.78</v>
      </c>
      <c r="Q15" s="33">
        <v>0</v>
      </c>
      <c r="R15" s="213"/>
      <c r="S15" s="33">
        <v>562666.5</v>
      </c>
      <c r="T15" s="33">
        <v>502157</v>
      </c>
      <c r="U15" s="33">
        <v>457990</v>
      </c>
      <c r="V15" s="33"/>
      <c r="W15" s="33"/>
    </row>
    <row r="16" spans="1:23" x14ac:dyDescent="0.25">
      <c r="A16" s="32">
        <v>14</v>
      </c>
      <c r="B16" s="206" t="s">
        <v>150</v>
      </c>
      <c r="C16" s="207"/>
      <c r="D16" s="172">
        <v>9305646.5</v>
      </c>
      <c r="E16" s="33">
        <v>9705971</v>
      </c>
      <c r="F16" s="33">
        <v>292690.51</v>
      </c>
      <c r="G16" s="33">
        <v>180420.64</v>
      </c>
      <c r="H16" s="33">
        <v>195000</v>
      </c>
      <c r="I16" s="34">
        <v>2412389.31</v>
      </c>
      <c r="J16" s="35">
        <v>72274.78</v>
      </c>
      <c r="K16" s="33">
        <v>69893.22</v>
      </c>
      <c r="L16" s="35">
        <v>4361340.5999999996</v>
      </c>
      <c r="M16" s="33">
        <v>33773.75</v>
      </c>
      <c r="N16" s="33">
        <v>4471.72</v>
      </c>
      <c r="O16" s="33">
        <v>1261512.3700000001</v>
      </c>
      <c r="P16" s="33">
        <v>2918488.99</v>
      </c>
      <c r="Q16" s="33">
        <v>49200</v>
      </c>
      <c r="R16" s="33">
        <v>786950.26</v>
      </c>
      <c r="S16" s="33">
        <v>2332063</v>
      </c>
      <c r="T16" s="33">
        <v>821489</v>
      </c>
      <c r="U16" s="33">
        <v>450685</v>
      </c>
      <c r="V16" s="33"/>
      <c r="W16" s="33"/>
    </row>
    <row r="17" spans="1:23" x14ac:dyDescent="0.25">
      <c r="A17" s="32">
        <v>15</v>
      </c>
      <c r="B17" s="206" t="s">
        <v>36</v>
      </c>
      <c r="C17" s="207"/>
      <c r="D17" s="172">
        <v>24179.84</v>
      </c>
      <c r="E17" s="33"/>
      <c r="F17" s="33">
        <v>0</v>
      </c>
      <c r="G17" s="33">
        <v>0</v>
      </c>
      <c r="H17" s="33">
        <v>15000</v>
      </c>
      <c r="I17" s="34">
        <v>277320.82</v>
      </c>
      <c r="J17" s="35"/>
      <c r="K17" s="33"/>
      <c r="L17" s="35">
        <v>85000</v>
      </c>
      <c r="M17" s="33">
        <v>1168583.6100000001</v>
      </c>
      <c r="N17" s="33">
        <v>0</v>
      </c>
      <c r="O17" s="33">
        <v>0</v>
      </c>
      <c r="P17" s="33">
        <v>0</v>
      </c>
      <c r="Q17" s="33">
        <v>0</v>
      </c>
      <c r="R17" s="212"/>
      <c r="S17" s="33">
        <v>91278</v>
      </c>
      <c r="T17" s="33"/>
      <c r="U17" s="33">
        <v>9962</v>
      </c>
      <c r="V17" s="33"/>
      <c r="W17" s="33"/>
    </row>
    <row r="18" spans="1:23" x14ac:dyDescent="0.25">
      <c r="A18" s="32">
        <v>16</v>
      </c>
      <c r="B18" s="206" t="s">
        <v>37</v>
      </c>
      <c r="C18" s="207"/>
      <c r="D18" s="173">
        <v>0</v>
      </c>
      <c r="E18" s="33"/>
      <c r="F18" s="33">
        <v>0</v>
      </c>
      <c r="G18" s="33">
        <v>200584.19</v>
      </c>
      <c r="H18" s="33">
        <v>0</v>
      </c>
      <c r="I18" s="34">
        <v>190000</v>
      </c>
      <c r="J18" s="35">
        <v>51185</v>
      </c>
      <c r="K18" s="33"/>
      <c r="L18" s="35">
        <v>56314.54</v>
      </c>
      <c r="M18" s="33">
        <v>355800</v>
      </c>
      <c r="N18" s="33">
        <v>110851.66</v>
      </c>
      <c r="O18" s="33">
        <v>0</v>
      </c>
      <c r="P18" s="33">
        <v>0</v>
      </c>
      <c r="Q18" s="33">
        <v>0</v>
      </c>
      <c r="R18" s="214">
        <v>274654.51</v>
      </c>
      <c r="S18" s="33">
        <v>0</v>
      </c>
      <c r="T18" s="33"/>
      <c r="U18" s="33">
        <v>0</v>
      </c>
      <c r="V18" s="33"/>
      <c r="W18" s="33"/>
    </row>
    <row r="19" spans="1:23" x14ac:dyDescent="0.25">
      <c r="A19" s="32">
        <v>17</v>
      </c>
      <c r="B19" s="206" t="s">
        <v>38</v>
      </c>
      <c r="C19" s="207"/>
      <c r="D19" s="172">
        <v>1928533.88</v>
      </c>
      <c r="E19" s="33">
        <v>412578</v>
      </c>
      <c r="F19" s="33">
        <v>90000</v>
      </c>
      <c r="G19" s="33">
        <v>0</v>
      </c>
      <c r="H19" s="33">
        <v>0</v>
      </c>
      <c r="I19" s="34">
        <v>226952</v>
      </c>
      <c r="J19" s="35">
        <v>35946</v>
      </c>
      <c r="K19" s="33"/>
      <c r="L19" s="35">
        <v>0</v>
      </c>
      <c r="M19" s="33">
        <v>0</v>
      </c>
      <c r="N19" s="33">
        <v>0</v>
      </c>
      <c r="O19" s="33">
        <v>0</v>
      </c>
      <c r="P19" s="33">
        <v>430840.58</v>
      </c>
      <c r="Q19" s="33">
        <v>5776.23</v>
      </c>
      <c r="R19" s="213"/>
      <c r="S19" s="33">
        <v>0</v>
      </c>
      <c r="T19" s="33"/>
      <c r="U19" s="33">
        <v>29983</v>
      </c>
      <c r="V19" s="33"/>
      <c r="W19" s="33"/>
    </row>
    <row r="20" spans="1:23" x14ac:dyDescent="0.25">
      <c r="A20" s="32">
        <v>18</v>
      </c>
      <c r="B20" s="206" t="s">
        <v>39</v>
      </c>
      <c r="C20" s="207"/>
      <c r="D20" s="172">
        <v>1332881.55</v>
      </c>
      <c r="E20" s="33">
        <v>862000</v>
      </c>
      <c r="F20" s="33">
        <v>104994.48</v>
      </c>
      <c r="G20" s="33">
        <v>31672.23</v>
      </c>
      <c r="H20" s="33">
        <v>95000</v>
      </c>
      <c r="I20" s="34">
        <v>345178.76</v>
      </c>
      <c r="J20" s="35"/>
      <c r="K20" s="33">
        <v>2085.83</v>
      </c>
      <c r="L20" s="35">
        <v>1539557.31</v>
      </c>
      <c r="M20" s="33">
        <v>46577</v>
      </c>
      <c r="N20" s="33">
        <v>71992.929999999993</v>
      </c>
      <c r="O20" s="33">
        <v>186396.71</v>
      </c>
      <c r="P20" s="33">
        <v>0</v>
      </c>
      <c r="Q20" s="33">
        <v>55597.09</v>
      </c>
      <c r="R20" s="33">
        <v>0</v>
      </c>
      <c r="S20" s="33">
        <v>23000</v>
      </c>
      <c r="T20" s="33"/>
      <c r="U20" s="33">
        <v>670331</v>
      </c>
      <c r="V20" s="33"/>
      <c r="W20" s="33"/>
    </row>
    <row r="21" spans="1:23" x14ac:dyDescent="0.25">
      <c r="A21" s="32">
        <v>19</v>
      </c>
      <c r="B21" s="206" t="s">
        <v>40</v>
      </c>
      <c r="C21" s="207"/>
      <c r="D21" s="172">
        <v>556121.07999999996</v>
      </c>
      <c r="E21" s="33">
        <v>619969</v>
      </c>
      <c r="F21" s="33">
        <v>0</v>
      </c>
      <c r="G21" s="33">
        <v>96217.279999999999</v>
      </c>
      <c r="H21" s="33">
        <v>0</v>
      </c>
      <c r="I21" s="34">
        <v>0</v>
      </c>
      <c r="J21" s="35">
        <v>474121.94</v>
      </c>
      <c r="K21" s="33">
        <v>2789.15</v>
      </c>
      <c r="L21" s="35">
        <v>142390.46</v>
      </c>
      <c r="M21" s="33">
        <v>217846.07</v>
      </c>
      <c r="N21" s="33">
        <v>304087.40999999997</v>
      </c>
      <c r="O21" s="33">
        <v>14052.17</v>
      </c>
      <c r="P21" s="33">
        <v>251908.7</v>
      </c>
      <c r="Q21" s="33">
        <v>126936.45</v>
      </c>
      <c r="R21" s="33">
        <v>0</v>
      </c>
      <c r="S21" s="33">
        <v>53122.11</v>
      </c>
      <c r="T21" s="33">
        <v>1066</v>
      </c>
      <c r="U21" s="33">
        <v>48554</v>
      </c>
      <c r="V21" s="33"/>
      <c r="W21" s="33"/>
    </row>
    <row r="22" spans="1:23" x14ac:dyDescent="0.25">
      <c r="A22" s="32">
        <v>20</v>
      </c>
      <c r="B22" s="206" t="s">
        <v>41</v>
      </c>
      <c r="C22" s="207"/>
      <c r="D22" s="172">
        <v>275642.34999999998</v>
      </c>
      <c r="E22" s="33"/>
      <c r="F22" s="33">
        <v>134842.93</v>
      </c>
      <c r="G22" s="33">
        <v>3905.7</v>
      </c>
      <c r="H22" s="33">
        <v>0</v>
      </c>
      <c r="I22" s="34">
        <v>0</v>
      </c>
      <c r="J22" s="35">
        <v>339514.8</v>
      </c>
      <c r="K22" s="33"/>
      <c r="L22" s="35">
        <v>4704046.5599999996</v>
      </c>
      <c r="M22" s="33">
        <v>38425.120000000003</v>
      </c>
      <c r="N22" s="33">
        <v>162932.34</v>
      </c>
      <c r="O22" s="33">
        <v>0</v>
      </c>
      <c r="P22" s="33">
        <v>0</v>
      </c>
      <c r="Q22" s="33">
        <v>106348.63</v>
      </c>
      <c r="R22" s="33">
        <v>496027.98</v>
      </c>
      <c r="S22" s="33">
        <v>60412</v>
      </c>
      <c r="T22" s="33"/>
      <c r="U22" s="33">
        <v>0</v>
      </c>
      <c r="V22" s="33"/>
      <c r="W22" s="33"/>
    </row>
    <row r="23" spans="1:23" x14ac:dyDescent="0.25">
      <c r="A23" s="32">
        <v>21</v>
      </c>
      <c r="B23" s="206" t="s">
        <v>42</v>
      </c>
      <c r="C23" s="207"/>
      <c r="D23" s="173"/>
      <c r="E23" s="33">
        <v>25427173.620000001</v>
      </c>
      <c r="F23" s="33">
        <v>6982971.2800000003</v>
      </c>
      <c r="G23" s="33">
        <v>5061242.51</v>
      </c>
      <c r="H23" s="33">
        <v>178000</v>
      </c>
      <c r="I23" s="34">
        <v>0</v>
      </c>
      <c r="J23" s="35">
        <v>994022.52</v>
      </c>
      <c r="K23" s="33">
        <v>46589467</v>
      </c>
      <c r="L23" s="35">
        <v>25133997.16</v>
      </c>
      <c r="M23" s="33">
        <v>12117020.310000001</v>
      </c>
      <c r="N23" s="34">
        <v>12340659.26</v>
      </c>
      <c r="O23" s="34">
        <v>17539221.100000001</v>
      </c>
      <c r="P23" s="33">
        <v>891995.24</v>
      </c>
      <c r="Q23" s="33">
        <v>523828.05</v>
      </c>
      <c r="R23" s="33">
        <v>4411886.99</v>
      </c>
      <c r="S23" s="34">
        <v>6270720.4100000001</v>
      </c>
      <c r="T23" s="33">
        <v>2042777.09</v>
      </c>
      <c r="U23" s="33">
        <v>876815.46</v>
      </c>
      <c r="V23" s="33"/>
      <c r="W23" s="33">
        <v>0</v>
      </c>
    </row>
    <row r="24" spans="1:23" s="116" customFormat="1" x14ac:dyDescent="0.25">
      <c r="A24" s="121"/>
      <c r="B24" s="39" t="s">
        <v>149</v>
      </c>
      <c r="C24" s="40"/>
      <c r="D24" s="174">
        <v>157619555.69999999</v>
      </c>
      <c r="E24" s="120">
        <v>220194453.62</v>
      </c>
      <c r="F24" s="120">
        <v>26759201.34</v>
      </c>
      <c r="G24" s="120">
        <v>22352036.140000001</v>
      </c>
      <c r="H24" s="120">
        <v>13417000</v>
      </c>
      <c r="I24" s="120">
        <v>22322298.510000002</v>
      </c>
      <c r="J24" s="120">
        <v>12835644.470000001</v>
      </c>
      <c r="K24" s="120">
        <v>105159225.2</v>
      </c>
      <c r="L24" s="120">
        <v>90363778.450000003</v>
      </c>
      <c r="M24" s="120">
        <v>35041994.710000001</v>
      </c>
      <c r="N24" s="120">
        <v>49010650.960000001</v>
      </c>
      <c r="O24" s="120">
        <v>60744918.590000004</v>
      </c>
      <c r="P24" s="120">
        <v>41810658.689999998</v>
      </c>
      <c r="Q24" s="120">
        <v>16531747.6</v>
      </c>
      <c r="R24" s="120">
        <v>18742832.609999999</v>
      </c>
      <c r="S24" s="120">
        <v>20822881.010000002</v>
      </c>
      <c r="T24" s="120">
        <v>12040197.09</v>
      </c>
      <c r="U24" s="120">
        <v>66847240.060000002</v>
      </c>
      <c r="V24" s="120">
        <v>25000</v>
      </c>
      <c r="W24" s="120">
        <v>16456.96</v>
      </c>
    </row>
    <row r="25" spans="1:23" x14ac:dyDescent="0.25">
      <c r="E25" s="4"/>
      <c r="F25" s="4"/>
      <c r="G25" s="4"/>
      <c r="H25" s="4"/>
      <c r="I25" s="4"/>
      <c r="J25" s="4"/>
      <c r="K25" s="4"/>
      <c r="L25" s="4"/>
      <c r="M25" s="4"/>
      <c r="N25" s="4"/>
      <c r="O25" s="4"/>
      <c r="P25" s="4"/>
      <c r="Q25" s="4"/>
      <c r="R25" s="4"/>
      <c r="S25" s="4"/>
      <c r="T25" s="4"/>
      <c r="U25" s="4"/>
    </row>
    <row r="26" spans="1:23" x14ac:dyDescent="0.25">
      <c r="B26" s="3" t="s">
        <v>140</v>
      </c>
      <c r="C26" s="4"/>
      <c r="D26" s="4"/>
      <c r="E26" s="4"/>
      <c r="F26" s="4"/>
      <c r="G26" s="4"/>
      <c r="H26" s="4"/>
      <c r="I26" s="4"/>
      <c r="J26" s="4"/>
      <c r="K26" s="4"/>
      <c r="L26" s="4"/>
      <c r="M26" s="4"/>
      <c r="N26" s="4"/>
      <c r="O26" s="4"/>
      <c r="P26" s="4"/>
      <c r="Q26" s="4"/>
      <c r="R26" s="4"/>
      <c r="S26" s="4"/>
      <c r="T26" s="4"/>
    </row>
    <row r="30" spans="1:23" x14ac:dyDescent="0.25">
      <c r="E30" s="105"/>
    </row>
  </sheetData>
  <mergeCells count="26">
    <mergeCell ref="B1:C1"/>
    <mergeCell ref="B2:C2"/>
    <mergeCell ref="B3:B4"/>
    <mergeCell ref="B5:C5"/>
    <mergeCell ref="B6:C6"/>
    <mergeCell ref="B23:C23"/>
    <mergeCell ref="R3:R4"/>
    <mergeCell ref="R14:R15"/>
    <mergeCell ref="B12:C12"/>
    <mergeCell ref="B13:C13"/>
    <mergeCell ref="B14:C14"/>
    <mergeCell ref="B15:C15"/>
    <mergeCell ref="B16:C16"/>
    <mergeCell ref="B17:C17"/>
    <mergeCell ref="B18:C18"/>
    <mergeCell ref="B19:C19"/>
    <mergeCell ref="B8:C8"/>
    <mergeCell ref="B9:C9"/>
    <mergeCell ref="B10:C10"/>
    <mergeCell ref="B11:C11"/>
    <mergeCell ref="S3:S4"/>
    <mergeCell ref="R17:R19"/>
    <mergeCell ref="B20:C20"/>
    <mergeCell ref="B21:C21"/>
    <mergeCell ref="B22:C22"/>
    <mergeCell ref="B7:C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workbookViewId="0">
      <selection activeCell="B23" sqref="B23"/>
    </sheetView>
  </sheetViews>
  <sheetFormatPr baseColWidth="10" defaultColWidth="11.42578125" defaultRowHeight="15" x14ac:dyDescent="0.25"/>
  <cols>
    <col min="1" max="1" width="3.5703125" style="41" bestFit="1" customWidth="1"/>
    <col min="2" max="2" width="85.7109375" style="3" customWidth="1"/>
    <col min="3" max="3" width="19" style="3" customWidth="1"/>
    <col min="4" max="4" width="13.7109375" style="3" bestFit="1" customWidth="1"/>
    <col min="5" max="7" width="12.7109375" style="3" bestFit="1" customWidth="1"/>
    <col min="8" max="9" width="13.7109375" style="3" bestFit="1" customWidth="1"/>
    <col min="10" max="10" width="17.42578125" style="3" bestFit="1" customWidth="1"/>
    <col min="11" max="11" width="13.7109375" style="3" bestFit="1" customWidth="1"/>
    <col min="12" max="16" width="12.7109375" style="3" bestFit="1" customWidth="1"/>
    <col min="17" max="17" width="14.28515625" style="3" bestFit="1" customWidth="1"/>
    <col min="18" max="19" width="12.7109375" style="3" bestFit="1" customWidth="1"/>
    <col min="20" max="20" width="13.7109375" style="3" bestFit="1" customWidth="1"/>
    <col min="21" max="21" width="11.5703125" style="3" customWidth="1"/>
    <col min="22" max="16384" width="11.42578125" style="3"/>
  </cols>
  <sheetData>
    <row r="1" spans="1:23" s="116" customFormat="1" x14ac:dyDescent="0.25">
      <c r="A1" s="50"/>
      <c r="B1" s="101">
        <v>2012</v>
      </c>
      <c r="C1" s="101" t="s">
        <v>81</v>
      </c>
      <c r="D1" s="126" t="s">
        <v>0</v>
      </c>
      <c r="E1" s="126" t="s">
        <v>1</v>
      </c>
      <c r="F1" s="126" t="s">
        <v>2</v>
      </c>
      <c r="G1" s="126" t="s">
        <v>3</v>
      </c>
      <c r="H1" s="126" t="s">
        <v>4</v>
      </c>
      <c r="I1" s="126" t="s">
        <v>5</v>
      </c>
      <c r="J1" s="126" t="s">
        <v>6</v>
      </c>
      <c r="K1" s="126" t="s">
        <v>7</v>
      </c>
      <c r="L1" s="126" t="s">
        <v>8</v>
      </c>
      <c r="M1" s="126" t="s">
        <v>9</v>
      </c>
      <c r="N1" s="126" t="s">
        <v>10</v>
      </c>
      <c r="O1" s="126" t="s">
        <v>11</v>
      </c>
      <c r="P1" s="126" t="s">
        <v>12</v>
      </c>
      <c r="Q1" s="126" t="s">
        <v>13</v>
      </c>
      <c r="R1" s="126" t="s">
        <v>14</v>
      </c>
      <c r="S1" s="126" t="s">
        <v>15</v>
      </c>
      <c r="T1" s="126" t="s">
        <v>16</v>
      </c>
      <c r="U1" s="3"/>
      <c r="V1" s="3"/>
      <c r="W1" s="3"/>
    </row>
    <row r="2" spans="1:23" x14ac:dyDescent="0.25">
      <c r="A2" s="41">
        <v>1</v>
      </c>
      <c r="B2" s="6" t="s">
        <v>20</v>
      </c>
      <c r="C2" s="169">
        <v>3154462.66</v>
      </c>
      <c r="D2" s="34">
        <v>4360198</v>
      </c>
      <c r="E2" s="34">
        <v>397453.76884799998</v>
      </c>
      <c r="F2" s="34">
        <v>50468.76</v>
      </c>
      <c r="G2" s="35">
        <v>845000</v>
      </c>
      <c r="H2" s="34">
        <v>1371442.6300000001</v>
      </c>
      <c r="I2" s="35">
        <v>138409.49</v>
      </c>
      <c r="J2" s="34">
        <v>63441.73</v>
      </c>
      <c r="K2" s="35">
        <v>4465107</v>
      </c>
      <c r="L2" s="34">
        <v>290164.81</v>
      </c>
      <c r="M2" s="34">
        <v>1252599.31</v>
      </c>
      <c r="N2" s="34"/>
      <c r="O2" s="34">
        <v>801139.81</v>
      </c>
      <c r="P2" s="34">
        <v>991550.2</v>
      </c>
      <c r="Q2" s="34">
        <v>951833.30416090298</v>
      </c>
      <c r="R2" s="188">
        <v>549886</v>
      </c>
      <c r="S2" s="34">
        <v>1168297</v>
      </c>
      <c r="T2" s="34">
        <v>1449307.66</v>
      </c>
    </row>
    <row r="3" spans="1:23" x14ac:dyDescent="0.25">
      <c r="A3" s="41">
        <v>2</v>
      </c>
      <c r="B3" s="6" t="s">
        <v>66</v>
      </c>
      <c r="C3" s="168"/>
      <c r="D3" s="42"/>
      <c r="E3" s="42"/>
      <c r="F3" s="34"/>
      <c r="G3" s="43"/>
      <c r="H3" s="34"/>
      <c r="I3" s="43"/>
      <c r="J3" s="42"/>
      <c r="K3" s="43"/>
      <c r="L3" s="42"/>
      <c r="M3" s="42"/>
      <c r="N3" s="42"/>
      <c r="O3" s="42"/>
      <c r="P3" s="42"/>
      <c r="Q3" s="34">
        <v>2203131.79116</v>
      </c>
      <c r="R3" s="189"/>
      <c r="S3" s="42"/>
      <c r="T3" s="42"/>
    </row>
    <row r="4" spans="1:23" x14ac:dyDescent="0.25">
      <c r="A4" s="41" t="s">
        <v>17</v>
      </c>
      <c r="B4" s="44" t="s">
        <v>56</v>
      </c>
      <c r="C4" s="168"/>
      <c r="D4" s="34"/>
      <c r="E4" s="34">
        <v>75001</v>
      </c>
      <c r="F4" s="45">
        <v>0</v>
      </c>
      <c r="G4" s="35">
        <v>105000</v>
      </c>
      <c r="H4" s="34">
        <v>610500</v>
      </c>
      <c r="I4" s="35"/>
      <c r="J4" s="46">
        <v>0</v>
      </c>
      <c r="K4" s="35">
        <v>0</v>
      </c>
      <c r="L4" s="34">
        <v>649570.4</v>
      </c>
      <c r="M4" s="34"/>
      <c r="N4" s="34"/>
      <c r="O4" s="34">
        <v>0</v>
      </c>
      <c r="P4" s="34">
        <v>60000</v>
      </c>
      <c r="Q4" s="34"/>
      <c r="R4" s="47"/>
      <c r="S4" s="34"/>
      <c r="T4" s="34">
        <v>0</v>
      </c>
    </row>
    <row r="5" spans="1:23" x14ac:dyDescent="0.25">
      <c r="A5" s="41" t="s">
        <v>18</v>
      </c>
      <c r="B5" s="44" t="s">
        <v>57</v>
      </c>
      <c r="C5" s="169">
        <v>15093679.58</v>
      </c>
      <c r="D5" s="34">
        <v>970647</v>
      </c>
      <c r="E5" s="34">
        <v>0</v>
      </c>
      <c r="F5" s="45">
        <v>0</v>
      </c>
      <c r="G5" s="35">
        <v>10000</v>
      </c>
      <c r="H5" s="34">
        <v>0</v>
      </c>
      <c r="I5" s="35"/>
      <c r="J5" s="46"/>
      <c r="K5" s="35">
        <v>0</v>
      </c>
      <c r="L5" s="34">
        <v>0</v>
      </c>
      <c r="M5" s="34"/>
      <c r="N5" s="34">
        <v>311164.78999999998</v>
      </c>
      <c r="O5" s="34">
        <v>0</v>
      </c>
      <c r="P5" s="34">
        <v>0</v>
      </c>
      <c r="Q5" s="34"/>
      <c r="R5" s="47"/>
      <c r="S5" s="34">
        <v>116457</v>
      </c>
      <c r="T5" s="34">
        <v>0</v>
      </c>
    </row>
    <row r="6" spans="1:23" x14ac:dyDescent="0.25">
      <c r="A6" s="41">
        <v>3</v>
      </c>
      <c r="B6" s="6" t="s">
        <v>24</v>
      </c>
      <c r="C6" s="169">
        <v>3621025.46</v>
      </c>
      <c r="D6" s="34">
        <v>44827750</v>
      </c>
      <c r="E6" s="34">
        <v>0</v>
      </c>
      <c r="F6" s="34">
        <v>950156.69</v>
      </c>
      <c r="G6" s="35">
        <v>82000</v>
      </c>
      <c r="H6" s="34">
        <v>622226.46</v>
      </c>
      <c r="I6" s="35">
        <v>481454.91</v>
      </c>
      <c r="J6" s="34">
        <v>21693000</v>
      </c>
      <c r="K6" s="35">
        <v>20566927</v>
      </c>
      <c r="L6" s="34">
        <v>690269.75</v>
      </c>
      <c r="M6" s="34">
        <v>4183352.1799999997</v>
      </c>
      <c r="N6" s="34"/>
      <c r="O6" s="34">
        <v>1666083.99</v>
      </c>
      <c r="P6" s="34">
        <v>70251.11</v>
      </c>
      <c r="Q6" s="34">
        <v>676272.63431950379</v>
      </c>
      <c r="R6" s="34">
        <v>3483318</v>
      </c>
      <c r="S6" s="34">
        <v>326977</v>
      </c>
      <c r="T6" s="34">
        <v>278303.33</v>
      </c>
    </row>
    <row r="7" spans="1:23" x14ac:dyDescent="0.25">
      <c r="A7" s="41">
        <v>4</v>
      </c>
      <c r="B7" s="6" t="s">
        <v>25</v>
      </c>
      <c r="C7" s="169">
        <v>11379681.15</v>
      </c>
      <c r="D7" s="34">
        <v>90806472.450000003</v>
      </c>
      <c r="E7" s="34">
        <v>7512398.6299999999</v>
      </c>
      <c r="F7" s="34">
        <v>521446.78</v>
      </c>
      <c r="G7" s="35">
        <v>1826000</v>
      </c>
      <c r="H7" s="198">
        <v>8085331.3899999997</v>
      </c>
      <c r="I7" s="35">
        <v>3499046.33</v>
      </c>
      <c r="J7" s="34">
        <v>0</v>
      </c>
      <c r="K7" s="35">
        <v>4954906</v>
      </c>
      <c r="L7" s="34">
        <v>1225485.3799999999</v>
      </c>
      <c r="M7" s="34">
        <v>3273346.38</v>
      </c>
      <c r="N7" s="34">
        <v>13900000</v>
      </c>
      <c r="O7" s="34">
        <v>14564274.949999999</v>
      </c>
      <c r="P7" s="34">
        <v>2550809.27</v>
      </c>
      <c r="Q7" s="34">
        <v>178080</v>
      </c>
      <c r="R7" s="23">
        <v>4436466</v>
      </c>
      <c r="S7" s="23">
        <v>6033377</v>
      </c>
      <c r="T7" s="198">
        <v>87441830.170000002</v>
      </c>
    </row>
    <row r="8" spans="1:23" x14ac:dyDescent="0.25">
      <c r="A8" s="41">
        <v>5</v>
      </c>
      <c r="B8" s="6" t="s">
        <v>67</v>
      </c>
      <c r="C8" s="168">
        <v>0</v>
      </c>
      <c r="D8" s="34">
        <v>583831.6</v>
      </c>
      <c r="E8" s="34">
        <v>0</v>
      </c>
      <c r="F8" s="34">
        <v>82326.679999999993</v>
      </c>
      <c r="G8" s="35">
        <v>102000</v>
      </c>
      <c r="H8" s="199"/>
      <c r="I8" s="35">
        <v>20751.36</v>
      </c>
      <c r="J8" s="34">
        <v>0</v>
      </c>
      <c r="K8" s="35">
        <v>0</v>
      </c>
      <c r="L8" s="34">
        <v>150000</v>
      </c>
      <c r="M8" s="34">
        <v>63705.15</v>
      </c>
      <c r="N8" s="34">
        <v>573000</v>
      </c>
      <c r="O8" s="34">
        <v>0</v>
      </c>
      <c r="P8" s="34">
        <v>0</v>
      </c>
      <c r="Q8" s="34">
        <v>5000</v>
      </c>
      <c r="R8" s="34">
        <v>8000</v>
      </c>
      <c r="S8" s="34">
        <v>1200</v>
      </c>
      <c r="T8" s="199"/>
    </row>
    <row r="9" spans="1:23" x14ac:dyDescent="0.25">
      <c r="A9" s="41">
        <v>6</v>
      </c>
      <c r="B9" s="6" t="s">
        <v>27</v>
      </c>
      <c r="C9" s="169">
        <v>65380290.140000001</v>
      </c>
      <c r="D9" s="23">
        <v>95026527.659999996</v>
      </c>
      <c r="E9" s="23">
        <v>13119385.869999999</v>
      </c>
      <c r="F9" s="23">
        <v>10729948.609999999</v>
      </c>
      <c r="G9" s="23">
        <v>8306000</v>
      </c>
      <c r="H9" s="200"/>
      <c r="I9" s="23">
        <v>3982012.61</v>
      </c>
      <c r="J9" s="23">
        <v>47839000</v>
      </c>
      <c r="K9" s="35">
        <v>23284858</v>
      </c>
      <c r="L9" s="34">
        <v>183029.84</v>
      </c>
      <c r="M9" s="23">
        <v>7807060</v>
      </c>
      <c r="N9" s="23">
        <v>37800000</v>
      </c>
      <c r="O9" s="23">
        <v>21647249.050000001</v>
      </c>
      <c r="P9" s="23">
        <v>8900737.4399999995</v>
      </c>
      <c r="Q9" s="23">
        <v>4740380</v>
      </c>
      <c r="R9" s="34">
        <v>1560656</v>
      </c>
      <c r="S9" s="34">
        <v>2570684</v>
      </c>
      <c r="T9" s="200"/>
    </row>
    <row r="10" spans="1:23" x14ac:dyDescent="0.25">
      <c r="A10" s="41">
        <v>7</v>
      </c>
      <c r="B10" s="6" t="s">
        <v>28</v>
      </c>
      <c r="C10" s="169">
        <v>380877.29</v>
      </c>
      <c r="D10" s="34">
        <v>3139399</v>
      </c>
      <c r="E10" s="34">
        <v>310160.82</v>
      </c>
      <c r="F10" s="34">
        <v>10004.58</v>
      </c>
      <c r="G10" s="35">
        <v>186000</v>
      </c>
      <c r="H10" s="34">
        <v>0</v>
      </c>
      <c r="I10" s="35">
        <v>131590.31</v>
      </c>
      <c r="J10" s="34">
        <v>27718</v>
      </c>
      <c r="K10" s="35">
        <v>871822</v>
      </c>
      <c r="L10" s="34">
        <v>581586.93999999994</v>
      </c>
      <c r="M10" s="34"/>
      <c r="N10" s="34"/>
      <c r="O10" s="34">
        <v>345817.22</v>
      </c>
      <c r="P10" s="34">
        <v>156240.34</v>
      </c>
      <c r="Q10" s="34">
        <v>173601.52262999999</v>
      </c>
      <c r="R10" s="34">
        <v>428967</v>
      </c>
      <c r="S10" s="34"/>
      <c r="T10" s="34">
        <v>1067029.6599999999</v>
      </c>
    </row>
    <row r="11" spans="1:23" x14ac:dyDescent="0.25">
      <c r="A11" s="41">
        <v>8</v>
      </c>
      <c r="B11" s="6" t="s">
        <v>29</v>
      </c>
      <c r="C11" s="169">
        <v>374431.16</v>
      </c>
      <c r="D11" s="34">
        <v>3657625.77</v>
      </c>
      <c r="E11" s="34">
        <v>4404616.51</v>
      </c>
      <c r="F11" s="34"/>
      <c r="G11" s="35">
        <v>2293000</v>
      </c>
      <c r="H11" s="34">
        <v>2296064.06</v>
      </c>
      <c r="I11" s="35">
        <v>1600174.84</v>
      </c>
      <c r="J11" s="34">
        <v>2114778</v>
      </c>
      <c r="K11" s="35">
        <v>1078534</v>
      </c>
      <c r="L11" s="34">
        <v>0</v>
      </c>
      <c r="M11" s="34">
        <v>2821552</v>
      </c>
      <c r="N11" s="34">
        <v>2395321.5299999998</v>
      </c>
      <c r="O11" s="34">
        <v>4870324.46</v>
      </c>
      <c r="P11" s="34">
        <v>513829.8</v>
      </c>
      <c r="Q11" s="34">
        <v>1243055.7991318952</v>
      </c>
      <c r="R11" s="34">
        <v>393622</v>
      </c>
      <c r="S11" s="34">
        <v>139260</v>
      </c>
      <c r="T11" s="34">
        <v>8121000</v>
      </c>
    </row>
    <row r="12" spans="1:23" x14ac:dyDescent="0.25">
      <c r="A12" s="41">
        <v>9</v>
      </c>
      <c r="B12" s="6" t="s">
        <v>30</v>
      </c>
      <c r="C12" s="169">
        <v>160117.35999999999</v>
      </c>
      <c r="D12" s="34">
        <v>5490964</v>
      </c>
      <c r="E12" s="34">
        <v>12230</v>
      </c>
      <c r="F12" s="34">
        <v>961514.54</v>
      </c>
      <c r="G12" s="35">
        <v>95000</v>
      </c>
      <c r="H12" s="34">
        <v>203000</v>
      </c>
      <c r="I12" s="35">
        <v>423280.88</v>
      </c>
      <c r="J12" s="34">
        <v>1264006.03</v>
      </c>
      <c r="K12" s="35">
        <v>139348</v>
      </c>
      <c r="L12" s="34">
        <v>55380</v>
      </c>
      <c r="M12" s="34">
        <v>127022.09</v>
      </c>
      <c r="N12" s="34"/>
      <c r="O12" s="34">
        <v>39767.9</v>
      </c>
      <c r="P12" s="34">
        <v>87202.27</v>
      </c>
      <c r="Q12" s="34">
        <v>2332702.0840500002</v>
      </c>
      <c r="R12" s="34">
        <v>160313</v>
      </c>
      <c r="S12" s="34">
        <v>84704</v>
      </c>
      <c r="T12" s="34">
        <v>172350.85</v>
      </c>
    </row>
    <row r="13" spans="1:23" x14ac:dyDescent="0.25">
      <c r="A13" s="41">
        <v>10</v>
      </c>
      <c r="B13" s="6" t="s">
        <v>31</v>
      </c>
      <c r="C13" s="169">
        <v>144504.38</v>
      </c>
      <c r="D13" s="34">
        <v>673394</v>
      </c>
      <c r="E13" s="34">
        <v>0</v>
      </c>
      <c r="F13" s="34">
        <v>147451.12</v>
      </c>
      <c r="G13" s="35">
        <v>0</v>
      </c>
      <c r="H13" s="34">
        <v>4000</v>
      </c>
      <c r="I13" s="35"/>
      <c r="J13" s="34"/>
      <c r="K13" s="35">
        <v>0</v>
      </c>
      <c r="L13" s="34">
        <v>24956.65</v>
      </c>
      <c r="M13" s="34"/>
      <c r="N13" s="34"/>
      <c r="O13" s="34">
        <v>213786.18</v>
      </c>
      <c r="P13" s="34">
        <v>0</v>
      </c>
      <c r="Q13" s="212">
        <v>1134836</v>
      </c>
      <c r="R13" s="34">
        <v>403000</v>
      </c>
      <c r="S13" s="34">
        <v>493969</v>
      </c>
      <c r="T13" s="34">
        <v>0</v>
      </c>
    </row>
    <row r="14" spans="1:23" x14ac:dyDescent="0.25">
      <c r="A14" s="41">
        <v>11</v>
      </c>
      <c r="B14" s="6" t="s">
        <v>32</v>
      </c>
      <c r="C14" s="169">
        <v>1395512.26</v>
      </c>
      <c r="D14" s="34">
        <v>15216120</v>
      </c>
      <c r="E14" s="34">
        <v>513023.69</v>
      </c>
      <c r="F14" s="34">
        <v>84654.31</v>
      </c>
      <c r="G14" s="35">
        <v>37000</v>
      </c>
      <c r="H14" s="34">
        <v>571132.49</v>
      </c>
      <c r="I14" s="35"/>
      <c r="J14" s="34">
        <v>0</v>
      </c>
      <c r="K14" s="35">
        <v>591</v>
      </c>
      <c r="L14" s="34">
        <v>407944.28</v>
      </c>
      <c r="M14" s="34">
        <v>843500.95</v>
      </c>
      <c r="N14" s="34"/>
      <c r="O14" s="34">
        <v>449431.76</v>
      </c>
      <c r="P14" s="34">
        <v>2547.71</v>
      </c>
      <c r="Q14" s="213"/>
      <c r="R14" s="34">
        <v>1838486</v>
      </c>
      <c r="S14" s="34">
        <v>236560</v>
      </c>
      <c r="T14" s="34">
        <v>72856.69</v>
      </c>
    </row>
    <row r="15" spans="1:23" x14ac:dyDescent="0.25">
      <c r="A15" s="41">
        <v>12</v>
      </c>
      <c r="B15" s="6" t="s">
        <v>33</v>
      </c>
      <c r="C15" s="169">
        <v>1828316.29</v>
      </c>
      <c r="D15" s="34">
        <v>8515341</v>
      </c>
      <c r="E15" s="34">
        <v>87219.74</v>
      </c>
      <c r="F15" s="34"/>
      <c r="G15" s="35">
        <v>787000</v>
      </c>
      <c r="H15" s="34">
        <v>1001157.3</v>
      </c>
      <c r="I15" s="35">
        <v>376777.08</v>
      </c>
      <c r="J15" s="34">
        <v>600000</v>
      </c>
      <c r="K15" s="35">
        <v>1395887</v>
      </c>
      <c r="L15" s="34">
        <v>0</v>
      </c>
      <c r="M15" s="34">
        <v>472794</v>
      </c>
      <c r="N15" s="34">
        <v>205600.91</v>
      </c>
      <c r="O15" s="34">
        <v>788800.36</v>
      </c>
      <c r="P15" s="34">
        <v>203850.84</v>
      </c>
      <c r="Q15" s="34">
        <v>638481.32297999994</v>
      </c>
      <c r="R15" s="34">
        <v>981528</v>
      </c>
      <c r="S15" s="34">
        <v>356290</v>
      </c>
      <c r="T15" s="34">
        <v>2669637.08</v>
      </c>
    </row>
    <row r="16" spans="1:23" x14ac:dyDescent="0.25">
      <c r="A16" s="41">
        <v>13</v>
      </c>
      <c r="B16" s="6" t="s">
        <v>68</v>
      </c>
      <c r="C16" s="169">
        <v>2955242.63</v>
      </c>
      <c r="D16" s="34">
        <v>4558046.0199999996</v>
      </c>
      <c r="E16" s="34">
        <v>3136738.92</v>
      </c>
      <c r="F16" s="34">
        <v>324437.78000000003</v>
      </c>
      <c r="G16" s="35">
        <v>202000</v>
      </c>
      <c r="H16" s="34">
        <v>6797636.2699999996</v>
      </c>
      <c r="I16" s="35">
        <v>88302.32</v>
      </c>
      <c r="J16" s="34">
        <v>0</v>
      </c>
      <c r="K16" s="35">
        <v>2745456</v>
      </c>
      <c r="L16" s="34">
        <v>938000.43</v>
      </c>
      <c r="M16" s="34">
        <v>937426</v>
      </c>
      <c r="N16" s="34">
        <v>1874836.46</v>
      </c>
      <c r="O16" s="34">
        <v>5115827.59</v>
      </c>
      <c r="P16" s="34">
        <v>0</v>
      </c>
      <c r="Q16" s="34">
        <v>1547022.3898499999</v>
      </c>
      <c r="R16" s="34">
        <v>1898058</v>
      </c>
      <c r="S16" s="34">
        <v>318581</v>
      </c>
      <c r="T16" s="34">
        <v>437772.77</v>
      </c>
    </row>
    <row r="17" spans="1:20" x14ac:dyDescent="0.25">
      <c r="A17" s="41">
        <v>14</v>
      </c>
      <c r="B17" s="6" t="s">
        <v>36</v>
      </c>
      <c r="C17" s="169">
        <v>578072.85</v>
      </c>
      <c r="D17" s="34">
        <v>0</v>
      </c>
      <c r="E17" s="34">
        <v>803891.66</v>
      </c>
      <c r="F17" s="34">
        <v>190571.92</v>
      </c>
      <c r="G17" s="35">
        <v>17000</v>
      </c>
      <c r="H17" s="34">
        <v>488161.62</v>
      </c>
      <c r="I17" s="35">
        <v>59789.42</v>
      </c>
      <c r="J17" s="34">
        <v>0</v>
      </c>
      <c r="K17" s="35">
        <v>105000</v>
      </c>
      <c r="L17" s="34">
        <v>1071819</v>
      </c>
      <c r="M17" s="34">
        <v>2275.86</v>
      </c>
      <c r="N17" s="34"/>
      <c r="O17" s="34">
        <v>0</v>
      </c>
      <c r="P17" s="34">
        <v>0</v>
      </c>
      <c r="Q17" s="34">
        <v>234575.40015</v>
      </c>
      <c r="R17" s="34">
        <v>120205</v>
      </c>
      <c r="S17" s="34"/>
      <c r="T17" s="34">
        <v>0</v>
      </c>
    </row>
    <row r="18" spans="1:20" x14ac:dyDescent="0.25">
      <c r="A18" s="41">
        <v>15</v>
      </c>
      <c r="B18" s="6" t="s">
        <v>40</v>
      </c>
      <c r="C18" s="169">
        <v>2926.66</v>
      </c>
      <c r="D18" s="34">
        <v>1802704</v>
      </c>
      <c r="E18" s="34">
        <v>159952.16</v>
      </c>
      <c r="F18" s="34">
        <v>961514.54</v>
      </c>
      <c r="G18" s="35">
        <v>0</v>
      </c>
      <c r="H18" s="34">
        <v>6182.62</v>
      </c>
      <c r="I18" s="35">
        <v>455500.31</v>
      </c>
      <c r="J18" s="34">
        <v>700048.12</v>
      </c>
      <c r="K18" s="35">
        <v>368437</v>
      </c>
      <c r="L18" s="34">
        <v>350402.78</v>
      </c>
      <c r="M18" s="34">
        <v>28340.04</v>
      </c>
      <c r="N18" s="34"/>
      <c r="O18" s="34">
        <v>418590.31</v>
      </c>
      <c r="P18" s="34">
        <v>0</v>
      </c>
      <c r="Q18" s="34">
        <v>0</v>
      </c>
      <c r="R18" s="34">
        <v>191800</v>
      </c>
      <c r="S18" s="34"/>
      <c r="T18" s="34">
        <v>577051.14</v>
      </c>
    </row>
    <row r="19" spans="1:20" x14ac:dyDescent="0.25">
      <c r="A19" s="41">
        <v>16</v>
      </c>
      <c r="B19" s="6" t="s">
        <v>41</v>
      </c>
      <c r="C19" s="169">
        <v>3310626.58</v>
      </c>
      <c r="D19" s="34">
        <v>870000</v>
      </c>
      <c r="E19" s="34">
        <v>259323.12</v>
      </c>
      <c r="F19" s="34">
        <v>0</v>
      </c>
      <c r="G19" s="35">
        <v>392000</v>
      </c>
      <c r="H19" s="34">
        <v>380000</v>
      </c>
      <c r="I19" s="35">
        <v>360933.25</v>
      </c>
      <c r="J19" s="34">
        <v>3000</v>
      </c>
      <c r="K19" s="35">
        <v>6592777</v>
      </c>
      <c r="L19" s="34">
        <v>0</v>
      </c>
      <c r="M19" s="34">
        <v>62354.1</v>
      </c>
      <c r="N19" s="34"/>
      <c r="O19" s="34">
        <v>0</v>
      </c>
      <c r="P19" s="34">
        <v>343545.59</v>
      </c>
      <c r="Q19" s="34">
        <v>821496.91010999994</v>
      </c>
      <c r="R19" s="34">
        <v>181913</v>
      </c>
      <c r="S19" s="34"/>
      <c r="T19" s="34">
        <v>0</v>
      </c>
    </row>
    <row r="20" spans="1:20" x14ac:dyDescent="0.25">
      <c r="A20" s="41">
        <v>17</v>
      </c>
      <c r="B20" s="6" t="s">
        <v>42</v>
      </c>
      <c r="C20" s="169">
        <v>358667.65</v>
      </c>
      <c r="D20" s="34"/>
      <c r="E20" s="34">
        <v>211597.99999999951</v>
      </c>
      <c r="F20" s="34">
        <v>4376964</v>
      </c>
      <c r="G20" s="35">
        <v>249000</v>
      </c>
      <c r="H20" s="34">
        <v>2595500.04</v>
      </c>
      <c r="I20" s="35">
        <v>2248679.9399999995</v>
      </c>
      <c r="J20" s="34">
        <v>27105542.029999997</v>
      </c>
      <c r="K20" s="23">
        <v>28167487</v>
      </c>
      <c r="L20" s="23">
        <v>9164079.9000000004</v>
      </c>
      <c r="M20" s="34">
        <v>1967111.61</v>
      </c>
      <c r="N20" s="34"/>
      <c r="O20" s="34">
        <v>925800</v>
      </c>
      <c r="P20" s="34"/>
      <c r="Q20" s="34">
        <v>4634927.4756699996</v>
      </c>
      <c r="R20" s="34">
        <v>3999650</v>
      </c>
      <c r="S20" s="34">
        <v>991101</v>
      </c>
      <c r="T20" s="34">
        <v>139710.32</v>
      </c>
    </row>
    <row r="21" spans="1:20" s="116" customFormat="1" x14ac:dyDescent="0.25">
      <c r="A21" s="114"/>
      <c r="B21" s="48" t="s">
        <v>43</v>
      </c>
      <c r="C21" s="170">
        <v>110118434.09999999</v>
      </c>
      <c r="D21" s="85">
        <f>SUM(D2:D20)</f>
        <v>280499020.5</v>
      </c>
      <c r="E21" s="85">
        <f t="shared" ref="E21:T21" si="0">SUM(E2:E20)</f>
        <v>31002993.888848003</v>
      </c>
      <c r="F21" s="85">
        <f t="shared" si="0"/>
        <v>19391460.309999999</v>
      </c>
      <c r="G21" s="85">
        <f t="shared" si="0"/>
        <v>15534000</v>
      </c>
      <c r="H21" s="85">
        <f t="shared" si="0"/>
        <v>25032334.880000003</v>
      </c>
      <c r="I21" s="85">
        <f t="shared" si="0"/>
        <v>13866703.050000001</v>
      </c>
      <c r="J21" s="85">
        <f t="shared" si="0"/>
        <v>101410533.91000001</v>
      </c>
      <c r="K21" s="85">
        <f t="shared" si="0"/>
        <v>94737137</v>
      </c>
      <c r="L21" s="85">
        <f t="shared" si="0"/>
        <v>15782690.16</v>
      </c>
      <c r="M21" s="85">
        <f t="shared" si="0"/>
        <v>23842439.670000002</v>
      </c>
      <c r="N21" s="85">
        <f t="shared" si="0"/>
        <v>57059923.689999998</v>
      </c>
      <c r="O21" s="85">
        <f t="shared" si="0"/>
        <v>51846893.579999998</v>
      </c>
      <c r="P21" s="85">
        <f t="shared" si="0"/>
        <v>13880564.57</v>
      </c>
      <c r="Q21" s="85">
        <f t="shared" si="0"/>
        <v>21515396.634212296</v>
      </c>
      <c r="R21" s="85">
        <f t="shared" si="0"/>
        <v>20635868</v>
      </c>
      <c r="S21" s="85">
        <f t="shared" si="0"/>
        <v>12837457</v>
      </c>
      <c r="T21" s="85">
        <f t="shared" si="0"/>
        <v>102426849.66999997</v>
      </c>
    </row>
    <row r="22" spans="1:20" x14ac:dyDescent="0.25">
      <c r="D22" s="4"/>
      <c r="E22" s="4"/>
      <c r="F22" s="4"/>
      <c r="G22" s="4"/>
      <c r="H22" s="4"/>
      <c r="I22" s="4"/>
      <c r="J22" s="4"/>
      <c r="K22" s="4"/>
      <c r="L22" s="4"/>
      <c r="M22" s="4"/>
      <c r="N22" s="4"/>
      <c r="O22" s="4"/>
      <c r="P22" s="4"/>
      <c r="Q22" s="4"/>
      <c r="R22" s="4"/>
      <c r="S22" s="4"/>
      <c r="T22" s="4"/>
    </row>
    <row r="23" spans="1:20" x14ac:dyDescent="0.25">
      <c r="B23" s="3" t="s">
        <v>140</v>
      </c>
      <c r="D23" s="4"/>
      <c r="E23" s="4"/>
      <c r="F23" s="4"/>
      <c r="G23" s="4"/>
      <c r="H23" s="4"/>
      <c r="I23" s="4"/>
      <c r="J23" s="4"/>
      <c r="K23" s="4"/>
      <c r="L23" s="4"/>
      <c r="M23" s="4"/>
      <c r="N23" s="4"/>
      <c r="O23" s="4"/>
      <c r="P23" s="4"/>
      <c r="Q23" s="4"/>
      <c r="R23" s="4"/>
      <c r="S23" s="4"/>
      <c r="T23" s="4"/>
    </row>
    <row r="26" spans="1:20" x14ac:dyDescent="0.25">
      <c r="D26" s="105"/>
    </row>
  </sheetData>
  <mergeCells count="4">
    <mergeCell ref="R2:R3"/>
    <mergeCell ref="H7:H9"/>
    <mergeCell ref="T7:T9"/>
    <mergeCell ref="Q13:Q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workbookViewId="0">
      <selection activeCell="E33" sqref="E33"/>
    </sheetView>
  </sheetViews>
  <sheetFormatPr baseColWidth="10" defaultColWidth="11.42578125" defaultRowHeight="15" x14ac:dyDescent="0.25"/>
  <cols>
    <col min="1" max="1" width="3.5703125" style="41" bestFit="1" customWidth="1"/>
    <col min="2" max="2" width="77.7109375" style="3" customWidth="1"/>
    <col min="3" max="3" width="20.85546875" style="3" customWidth="1"/>
    <col min="4" max="4" width="13.7109375" style="3" bestFit="1" customWidth="1"/>
    <col min="5" max="7" width="12.7109375" style="3" bestFit="1" customWidth="1"/>
    <col min="8" max="9" width="13.7109375" style="3" bestFit="1" customWidth="1"/>
    <col min="10" max="10" width="17.42578125" style="3" bestFit="1" customWidth="1"/>
    <col min="11" max="11" width="13.7109375" style="3" bestFit="1" customWidth="1"/>
    <col min="12" max="16" width="12.7109375" style="3" bestFit="1" customWidth="1"/>
    <col min="17" max="17" width="14.28515625" style="3" bestFit="1" customWidth="1"/>
    <col min="18" max="19" width="12.7109375" style="3" bestFit="1" customWidth="1"/>
    <col min="20" max="20" width="13.7109375" style="3" bestFit="1" customWidth="1"/>
    <col min="21" max="21" width="11.5703125" style="3" customWidth="1"/>
    <col min="22" max="16384" width="11.42578125" style="3"/>
  </cols>
  <sheetData>
    <row r="1" spans="1:23" s="116" customFormat="1" x14ac:dyDescent="0.25">
      <c r="A1" s="50"/>
      <c r="B1" s="101">
        <v>2011</v>
      </c>
      <c r="C1" s="101" t="s">
        <v>81</v>
      </c>
      <c r="D1" s="126" t="s">
        <v>0</v>
      </c>
      <c r="E1" s="126" t="s">
        <v>1</v>
      </c>
      <c r="F1" s="126" t="s">
        <v>2</v>
      </c>
      <c r="G1" s="126" t="s">
        <v>3</v>
      </c>
      <c r="H1" s="126" t="s">
        <v>4</v>
      </c>
      <c r="I1" s="126" t="s">
        <v>5</v>
      </c>
      <c r="J1" s="126" t="s">
        <v>6</v>
      </c>
      <c r="K1" s="126" t="s">
        <v>7</v>
      </c>
      <c r="L1" s="126" t="s">
        <v>8</v>
      </c>
      <c r="M1" s="126" t="s">
        <v>9</v>
      </c>
      <c r="N1" s="126" t="s">
        <v>10</v>
      </c>
      <c r="O1" s="126" t="s">
        <v>11</v>
      </c>
      <c r="P1" s="126" t="s">
        <v>12</v>
      </c>
      <c r="Q1" s="126" t="s">
        <v>13</v>
      </c>
      <c r="R1" s="126" t="s">
        <v>14</v>
      </c>
      <c r="S1" s="126" t="s">
        <v>15</v>
      </c>
      <c r="T1" s="126" t="s">
        <v>16</v>
      </c>
      <c r="U1" s="126" t="s">
        <v>45</v>
      </c>
      <c r="V1" s="3"/>
      <c r="W1" s="3"/>
    </row>
    <row r="2" spans="1:23" x14ac:dyDescent="0.25">
      <c r="A2" s="41">
        <v>1</v>
      </c>
      <c r="B2" s="6" t="s">
        <v>20</v>
      </c>
      <c r="C2" s="169">
        <v>3173902.96</v>
      </c>
      <c r="D2" s="34">
        <v>21895018.010000002</v>
      </c>
      <c r="E2" s="34">
        <v>1145360.73</v>
      </c>
      <c r="F2" s="34">
        <v>81920</v>
      </c>
      <c r="G2" s="35">
        <v>1585000</v>
      </c>
      <c r="H2" s="34">
        <v>1701536.58</v>
      </c>
      <c r="I2" s="35"/>
      <c r="J2" s="34">
        <v>62086.92</v>
      </c>
      <c r="K2" s="35">
        <v>5270432</v>
      </c>
      <c r="L2" s="34">
        <v>346531.17</v>
      </c>
      <c r="M2" s="34">
        <v>1743200</v>
      </c>
      <c r="N2" s="34"/>
      <c r="O2" s="34">
        <v>787055.75</v>
      </c>
      <c r="P2" s="34">
        <v>885045.61</v>
      </c>
      <c r="Q2" s="34">
        <v>1119803.8899999999</v>
      </c>
      <c r="R2" s="188">
        <v>640878</v>
      </c>
      <c r="S2" s="34">
        <v>1605359</v>
      </c>
      <c r="T2" s="34">
        <v>1186252.69</v>
      </c>
      <c r="U2" s="34">
        <v>392554.01</v>
      </c>
    </row>
    <row r="3" spans="1:23" x14ac:dyDescent="0.25">
      <c r="A3" s="41">
        <v>2</v>
      </c>
      <c r="B3" s="6" t="s">
        <v>66</v>
      </c>
      <c r="C3" s="168"/>
      <c r="D3" s="42"/>
      <c r="E3" s="42"/>
      <c r="F3" s="34"/>
      <c r="G3" s="43"/>
      <c r="H3" s="34"/>
      <c r="I3" s="43"/>
      <c r="J3" s="42"/>
      <c r="K3" s="43"/>
      <c r="L3" s="42"/>
      <c r="M3" s="42"/>
      <c r="N3" s="42"/>
      <c r="O3" s="42"/>
      <c r="P3" s="42"/>
      <c r="Q3" s="34">
        <v>2654375.65</v>
      </c>
      <c r="R3" s="189"/>
      <c r="S3" s="42"/>
      <c r="T3" s="42"/>
      <c r="U3" s="42"/>
    </row>
    <row r="4" spans="1:23" x14ac:dyDescent="0.25">
      <c r="A4" s="41" t="s">
        <v>17</v>
      </c>
      <c r="B4" s="44" t="s">
        <v>56</v>
      </c>
      <c r="C4" s="169">
        <v>740307</v>
      </c>
      <c r="D4" s="34"/>
      <c r="E4" s="34">
        <v>5999.99</v>
      </c>
      <c r="F4" s="45">
        <v>0</v>
      </c>
      <c r="G4" s="35">
        <v>210000</v>
      </c>
      <c r="H4" s="34">
        <v>377759.21</v>
      </c>
      <c r="I4" s="35"/>
      <c r="J4" s="46">
        <v>0</v>
      </c>
      <c r="K4" s="35">
        <v>0</v>
      </c>
      <c r="L4" s="34">
        <v>268025.15999999997</v>
      </c>
      <c r="M4" s="34"/>
      <c r="N4" s="34"/>
      <c r="O4" s="34">
        <v>0</v>
      </c>
      <c r="P4" s="34">
        <v>0</v>
      </c>
      <c r="Q4" s="34"/>
      <c r="R4" s="47"/>
      <c r="S4" s="34"/>
      <c r="T4" s="34">
        <v>0</v>
      </c>
      <c r="U4" s="34"/>
    </row>
    <row r="5" spans="1:23" x14ac:dyDescent="0.25">
      <c r="A5" s="41" t="s">
        <v>18</v>
      </c>
      <c r="B5" s="44" t="s">
        <v>57</v>
      </c>
      <c r="C5" s="169">
        <v>19693864.850000001</v>
      </c>
      <c r="D5" s="34">
        <v>2229752.9900000002</v>
      </c>
      <c r="E5" s="34">
        <v>0</v>
      </c>
      <c r="F5" s="45">
        <v>0</v>
      </c>
      <c r="G5" s="35">
        <v>45000</v>
      </c>
      <c r="H5" s="34">
        <v>0</v>
      </c>
      <c r="I5" s="35"/>
      <c r="J5" s="46"/>
      <c r="K5" s="35">
        <v>0</v>
      </c>
      <c r="L5" s="34">
        <v>0</v>
      </c>
      <c r="M5" s="34"/>
      <c r="N5" s="34">
        <v>521897.59</v>
      </c>
      <c r="O5" s="34">
        <v>0</v>
      </c>
      <c r="P5" s="34">
        <v>45910.93</v>
      </c>
      <c r="Q5" s="34"/>
      <c r="R5" s="47"/>
      <c r="S5" s="34">
        <v>82369</v>
      </c>
      <c r="T5" s="34">
        <v>0</v>
      </c>
      <c r="U5" s="34"/>
    </row>
    <row r="6" spans="1:23" x14ac:dyDescent="0.25">
      <c r="A6" s="41">
        <v>3</v>
      </c>
      <c r="B6" s="6" t="s">
        <v>24</v>
      </c>
      <c r="C6" s="169">
        <v>3764024.46</v>
      </c>
      <c r="D6" s="34">
        <v>56273597</v>
      </c>
      <c r="E6" s="34">
        <v>638909.62</v>
      </c>
      <c r="F6" s="34">
        <v>845517</v>
      </c>
      <c r="G6" s="35">
        <v>394000</v>
      </c>
      <c r="H6" s="34">
        <v>1365961.93</v>
      </c>
      <c r="I6" s="35">
        <v>348282.07</v>
      </c>
      <c r="J6" s="34">
        <v>44852000</v>
      </c>
      <c r="K6" s="35">
        <v>21672455</v>
      </c>
      <c r="L6" s="34">
        <v>673150.93</v>
      </c>
      <c r="M6" s="34">
        <v>5104200</v>
      </c>
      <c r="N6" s="34"/>
      <c r="O6" s="34">
        <v>1593266.68</v>
      </c>
      <c r="P6" s="34">
        <v>292881.17</v>
      </c>
      <c r="Q6" s="34">
        <v>795614.86</v>
      </c>
      <c r="R6" s="34">
        <v>3193849</v>
      </c>
      <c r="S6" s="34">
        <v>716500</v>
      </c>
      <c r="T6" s="34">
        <v>596991.69999999995</v>
      </c>
      <c r="U6" s="34"/>
    </row>
    <row r="7" spans="1:23" x14ac:dyDescent="0.25">
      <c r="A7" s="41">
        <v>4</v>
      </c>
      <c r="B7" s="6" t="s">
        <v>25</v>
      </c>
      <c r="C7" s="169">
        <v>11586742.390000001</v>
      </c>
      <c r="D7" s="34">
        <v>54725163</v>
      </c>
      <c r="E7" s="34">
        <v>7748723.25</v>
      </c>
      <c r="F7" s="34">
        <v>491955.12</v>
      </c>
      <c r="G7" s="35">
        <v>2000000</v>
      </c>
      <c r="H7" s="198"/>
      <c r="I7" s="35">
        <v>3823090.69</v>
      </c>
      <c r="J7" s="34">
        <v>0</v>
      </c>
      <c r="K7" s="35">
        <v>6087607</v>
      </c>
      <c r="L7" s="34">
        <v>1404048.76</v>
      </c>
      <c r="M7" s="34">
        <v>2258948.34</v>
      </c>
      <c r="N7" s="34">
        <v>20600000</v>
      </c>
      <c r="O7" s="34">
        <v>16307994.960000001</v>
      </c>
      <c r="P7" s="34">
        <v>2604957.16</v>
      </c>
      <c r="Q7" s="34">
        <v>212000</v>
      </c>
      <c r="R7" s="23">
        <v>4929227</v>
      </c>
      <c r="S7" s="23">
        <v>6474301</v>
      </c>
      <c r="T7" s="215">
        <v>86154197.549999997</v>
      </c>
      <c r="U7" s="23"/>
    </row>
    <row r="8" spans="1:23" x14ac:dyDescent="0.25">
      <c r="A8" s="41">
        <v>5</v>
      </c>
      <c r="B8" s="6" t="s">
        <v>67</v>
      </c>
      <c r="C8" s="169">
        <v>468841.81</v>
      </c>
      <c r="D8" s="34">
        <v>287000</v>
      </c>
      <c r="E8" s="34">
        <v>80236.72</v>
      </c>
      <c r="F8" s="34">
        <v>189608.4</v>
      </c>
      <c r="G8" s="35">
        <v>157000</v>
      </c>
      <c r="H8" s="199">
        <v>8708663.3200000003</v>
      </c>
      <c r="I8" s="35">
        <v>17585.27</v>
      </c>
      <c r="J8" s="34">
        <v>0</v>
      </c>
      <c r="K8" s="35">
        <v>0</v>
      </c>
      <c r="L8" s="34">
        <v>141000</v>
      </c>
      <c r="M8" s="34">
        <v>0</v>
      </c>
      <c r="N8" s="34">
        <v>114000</v>
      </c>
      <c r="O8" s="34">
        <v>752575.13</v>
      </c>
      <c r="P8" s="34">
        <v>0</v>
      </c>
      <c r="Q8" s="34">
        <v>5000</v>
      </c>
      <c r="R8" s="34">
        <v>8000</v>
      </c>
      <c r="S8" s="34">
        <v>1200</v>
      </c>
      <c r="T8" s="216"/>
      <c r="U8" s="34"/>
    </row>
    <row r="9" spans="1:23" x14ac:dyDescent="0.25">
      <c r="A9" s="41">
        <v>6</v>
      </c>
      <c r="B9" s="6" t="s">
        <v>27</v>
      </c>
      <c r="C9" s="169">
        <v>61752517.719999999</v>
      </c>
      <c r="D9" s="23">
        <v>74314240</v>
      </c>
      <c r="E9" s="23">
        <v>12264718.02</v>
      </c>
      <c r="F9" s="23">
        <v>11254101.59</v>
      </c>
      <c r="G9" s="23">
        <v>8634000</v>
      </c>
      <c r="H9" s="200"/>
      <c r="I9" s="23">
        <v>3411494.81</v>
      </c>
      <c r="J9" s="23">
        <v>48340000</v>
      </c>
      <c r="K9" s="35">
        <v>23044552</v>
      </c>
      <c r="L9" s="34">
        <v>472912.16</v>
      </c>
      <c r="M9" s="23">
        <v>7155747</v>
      </c>
      <c r="N9" s="23">
        <v>39900000</v>
      </c>
      <c r="O9" s="23">
        <v>23623432.469999999</v>
      </c>
      <c r="P9" s="23">
        <v>8086143.4900000002</v>
      </c>
      <c r="Q9" s="23">
        <v>4740380</v>
      </c>
      <c r="R9" s="34">
        <v>1576344</v>
      </c>
      <c r="S9" s="34">
        <v>2774455</v>
      </c>
      <c r="T9" s="217"/>
      <c r="U9" s="34"/>
    </row>
    <row r="10" spans="1:23" x14ac:dyDescent="0.25">
      <c r="A10" s="41">
        <v>7</v>
      </c>
      <c r="B10" s="6" t="s">
        <v>28</v>
      </c>
      <c r="C10" s="169">
        <v>399194.83</v>
      </c>
      <c r="D10" s="34">
        <v>1905433</v>
      </c>
      <c r="E10" s="34">
        <v>287240.78999999998</v>
      </c>
      <c r="F10" s="34">
        <v>0</v>
      </c>
      <c r="G10" s="35">
        <v>631000</v>
      </c>
      <c r="H10" s="34">
        <v>168237.15</v>
      </c>
      <c r="I10" s="35">
        <v>142962.26</v>
      </c>
      <c r="J10" s="34">
        <v>62140</v>
      </c>
      <c r="K10" s="35">
        <v>1025362</v>
      </c>
      <c r="L10" s="34">
        <v>718667.76</v>
      </c>
      <c r="M10" s="34">
        <v>74999.48</v>
      </c>
      <c r="N10" s="34"/>
      <c r="O10" s="34">
        <v>599781.81999999995</v>
      </c>
      <c r="P10" s="34">
        <v>156506.10999999999</v>
      </c>
      <c r="Q10" s="34">
        <v>209158.46</v>
      </c>
      <c r="R10" s="34">
        <v>965952</v>
      </c>
      <c r="S10" s="34"/>
      <c r="T10" s="34">
        <v>986920.47</v>
      </c>
      <c r="U10" s="34"/>
    </row>
    <row r="11" spans="1:23" x14ac:dyDescent="0.25">
      <c r="A11" s="41">
        <v>8</v>
      </c>
      <c r="B11" s="6" t="s">
        <v>29</v>
      </c>
      <c r="C11" s="169">
        <v>980596.38</v>
      </c>
      <c r="D11" s="34">
        <v>3535075.82</v>
      </c>
      <c r="E11" s="34">
        <v>5205802.6100000003</v>
      </c>
      <c r="F11" s="34"/>
      <c r="G11" s="35">
        <v>2872000</v>
      </c>
      <c r="H11" s="34">
        <v>1490812.77</v>
      </c>
      <c r="I11" s="35">
        <v>176742.46</v>
      </c>
      <c r="J11" s="34">
        <v>2119431</v>
      </c>
      <c r="K11" s="35">
        <v>278076</v>
      </c>
      <c r="L11" s="34">
        <v>189921.08</v>
      </c>
      <c r="M11" s="34">
        <v>2385888</v>
      </c>
      <c r="N11" s="34">
        <v>3961873.16</v>
      </c>
      <c r="O11" s="34">
        <v>7141530.4000000004</v>
      </c>
      <c r="P11" s="34">
        <v>311537.36</v>
      </c>
      <c r="Q11" s="34">
        <v>1497657.59</v>
      </c>
      <c r="R11" s="34">
        <v>519235</v>
      </c>
      <c r="S11" s="34">
        <v>205970</v>
      </c>
      <c r="T11" s="34">
        <v>10181000</v>
      </c>
      <c r="U11" s="34"/>
    </row>
    <row r="12" spans="1:23" x14ac:dyDescent="0.25">
      <c r="A12" s="41">
        <v>9</v>
      </c>
      <c r="B12" s="6" t="s">
        <v>30</v>
      </c>
      <c r="C12" s="169">
        <v>259357.9</v>
      </c>
      <c r="D12" s="34">
        <v>6111378</v>
      </c>
      <c r="E12" s="34">
        <v>16950</v>
      </c>
      <c r="F12" s="34">
        <v>1503288</v>
      </c>
      <c r="G12" s="35">
        <v>40000</v>
      </c>
      <c r="H12" s="34">
        <v>55735.040000000001</v>
      </c>
      <c r="I12" s="35">
        <v>108726.39999999999</v>
      </c>
      <c r="J12" s="34">
        <v>1902430.57</v>
      </c>
      <c r="K12" s="35">
        <v>574256</v>
      </c>
      <c r="L12" s="34">
        <v>58522</v>
      </c>
      <c r="M12" s="34">
        <v>84050.29</v>
      </c>
      <c r="N12" s="34"/>
      <c r="O12" s="34">
        <v>41536.120000000003</v>
      </c>
      <c r="P12" s="34">
        <v>97751.5</v>
      </c>
      <c r="Q12" s="34">
        <v>2744355.39</v>
      </c>
      <c r="R12" s="34">
        <v>178718</v>
      </c>
      <c r="S12" s="34">
        <v>160012</v>
      </c>
      <c r="T12" s="34">
        <v>591166.80000000005</v>
      </c>
      <c r="U12" s="34"/>
    </row>
    <row r="13" spans="1:23" x14ac:dyDescent="0.25">
      <c r="A13" s="41">
        <v>10</v>
      </c>
      <c r="B13" s="6" t="s">
        <v>31</v>
      </c>
      <c r="C13" s="169">
        <v>247819.29</v>
      </c>
      <c r="D13" s="34">
        <v>792543</v>
      </c>
      <c r="E13" s="34">
        <v>0</v>
      </c>
      <c r="F13" s="34">
        <v>329278</v>
      </c>
      <c r="G13" s="35">
        <v>0</v>
      </c>
      <c r="H13" s="34">
        <v>0</v>
      </c>
      <c r="I13" s="35">
        <v>24666.14</v>
      </c>
      <c r="J13" s="34"/>
      <c r="K13" s="35">
        <v>324772</v>
      </c>
      <c r="L13" s="34">
        <v>46705.04</v>
      </c>
      <c r="M13" s="34"/>
      <c r="N13" s="34"/>
      <c r="O13" s="34">
        <v>127321.61</v>
      </c>
      <c r="P13" s="34">
        <v>0</v>
      </c>
      <c r="Q13" s="212">
        <v>1367272</v>
      </c>
      <c r="R13" s="34">
        <v>509459</v>
      </c>
      <c r="S13" s="34">
        <v>397964</v>
      </c>
      <c r="T13" s="34">
        <v>0</v>
      </c>
      <c r="U13" s="34"/>
    </row>
    <row r="14" spans="1:23" x14ac:dyDescent="0.25">
      <c r="A14" s="41">
        <v>11</v>
      </c>
      <c r="B14" s="6" t="s">
        <v>32</v>
      </c>
      <c r="C14" s="169">
        <v>2802657.18</v>
      </c>
      <c r="D14" s="34">
        <v>17018863</v>
      </c>
      <c r="E14" s="34">
        <v>671613.91</v>
      </c>
      <c r="F14" s="34">
        <v>1648267</v>
      </c>
      <c r="G14" s="35">
        <v>15000</v>
      </c>
      <c r="H14" s="34">
        <v>433669.56</v>
      </c>
      <c r="I14" s="35">
        <v>160367.79</v>
      </c>
      <c r="J14" s="34">
        <v>0</v>
      </c>
      <c r="K14" s="35">
        <v>242762</v>
      </c>
      <c r="L14" s="34">
        <v>439429.28</v>
      </c>
      <c r="M14" s="34">
        <v>1069800</v>
      </c>
      <c r="N14" s="34"/>
      <c r="O14" s="34">
        <v>901984.15</v>
      </c>
      <c r="P14" s="34">
        <v>284125.40999999997</v>
      </c>
      <c r="Q14" s="213"/>
      <c r="R14" s="34">
        <v>2140070</v>
      </c>
      <c r="S14" s="34">
        <v>6983</v>
      </c>
      <c r="T14" s="34">
        <v>94092.09</v>
      </c>
      <c r="U14" s="34"/>
    </row>
    <row r="15" spans="1:23" x14ac:dyDescent="0.25">
      <c r="A15" s="41">
        <v>12</v>
      </c>
      <c r="B15" s="6" t="s">
        <v>33</v>
      </c>
      <c r="C15" s="169">
        <v>2945670.76</v>
      </c>
      <c r="D15" s="34">
        <v>8564956</v>
      </c>
      <c r="E15" s="34">
        <v>69678.16</v>
      </c>
      <c r="F15" s="34"/>
      <c r="G15" s="35">
        <v>1048000</v>
      </c>
      <c r="H15" s="34">
        <v>1372033.16</v>
      </c>
      <c r="I15" s="35">
        <v>58800</v>
      </c>
      <c r="J15" s="34">
        <v>600000</v>
      </c>
      <c r="K15" s="35">
        <v>658885</v>
      </c>
      <c r="L15" s="34">
        <v>0</v>
      </c>
      <c r="M15" s="34">
        <v>629799</v>
      </c>
      <c r="N15" s="34">
        <v>349346</v>
      </c>
      <c r="O15" s="34">
        <v>1660360.29</v>
      </c>
      <c r="P15" s="34">
        <v>203850.84</v>
      </c>
      <c r="Q15" s="34">
        <v>769254.61</v>
      </c>
      <c r="R15" s="34">
        <v>896896</v>
      </c>
      <c r="S15" s="34">
        <v>87503</v>
      </c>
      <c r="T15" s="34">
        <v>3314250.96</v>
      </c>
      <c r="U15" s="34"/>
    </row>
    <row r="16" spans="1:23" x14ac:dyDescent="0.25">
      <c r="A16" s="41">
        <v>13</v>
      </c>
      <c r="B16" s="6" t="s">
        <v>150</v>
      </c>
      <c r="C16" s="169">
        <v>3686594.25</v>
      </c>
      <c r="D16" s="34">
        <v>7930319.1100000003</v>
      </c>
      <c r="E16" s="34">
        <v>4499807.95</v>
      </c>
      <c r="F16" s="34">
        <v>248657.1</v>
      </c>
      <c r="G16" s="35">
        <v>203000</v>
      </c>
      <c r="H16" s="34">
        <v>7565852.1500000004</v>
      </c>
      <c r="I16" s="35">
        <v>457223.02</v>
      </c>
      <c r="J16" s="34">
        <v>62086.92</v>
      </c>
      <c r="K16" s="35">
        <v>2272584</v>
      </c>
      <c r="L16" s="34">
        <v>1047070.88</v>
      </c>
      <c r="M16" s="34">
        <v>1622718</v>
      </c>
      <c r="N16" s="34">
        <v>2841434.67</v>
      </c>
      <c r="O16" s="34">
        <v>8825950.1199999992</v>
      </c>
      <c r="P16" s="34">
        <v>51600</v>
      </c>
      <c r="Q16" s="34">
        <v>1820026.34</v>
      </c>
      <c r="R16" s="34">
        <v>2155574</v>
      </c>
      <c r="S16" s="34">
        <v>172612</v>
      </c>
      <c r="T16" s="34">
        <v>596903.02</v>
      </c>
      <c r="U16" s="34">
        <v>348232.39</v>
      </c>
    </row>
    <row r="17" spans="1:21" x14ac:dyDescent="0.25">
      <c r="A17" s="41">
        <v>14</v>
      </c>
      <c r="B17" s="6" t="s">
        <v>36</v>
      </c>
      <c r="C17" s="169">
        <v>592105.65</v>
      </c>
      <c r="D17" s="34">
        <v>0</v>
      </c>
      <c r="E17" s="34">
        <v>644524.28</v>
      </c>
      <c r="F17" s="34">
        <v>216742.48</v>
      </c>
      <c r="G17" s="35">
        <v>25000</v>
      </c>
      <c r="H17" s="34">
        <v>323041.13</v>
      </c>
      <c r="I17" s="35">
        <v>285973.8</v>
      </c>
      <c r="J17" s="34">
        <v>0</v>
      </c>
      <c r="K17" s="35">
        <v>195000</v>
      </c>
      <c r="L17" s="34">
        <v>969032</v>
      </c>
      <c r="M17" s="34"/>
      <c r="N17" s="34"/>
      <c r="O17" s="34">
        <v>0</v>
      </c>
      <c r="P17" s="34">
        <v>0</v>
      </c>
      <c r="Q17" s="34">
        <v>275971.06</v>
      </c>
      <c r="R17" s="34">
        <v>96780</v>
      </c>
      <c r="S17" s="34"/>
      <c r="T17" s="34">
        <v>0</v>
      </c>
      <c r="U17" s="34"/>
    </row>
    <row r="18" spans="1:21" x14ac:dyDescent="0.25">
      <c r="A18" s="41">
        <v>15</v>
      </c>
      <c r="B18" s="6" t="s">
        <v>40</v>
      </c>
      <c r="C18" s="169">
        <v>188485.41</v>
      </c>
      <c r="D18" s="34">
        <v>1802704</v>
      </c>
      <c r="E18" s="34">
        <v>138869.24</v>
      </c>
      <c r="F18" s="34">
        <v>1503288</v>
      </c>
      <c r="G18" s="35">
        <v>0</v>
      </c>
      <c r="H18" s="34">
        <v>52135.5</v>
      </c>
      <c r="I18" s="35">
        <v>483566.81</v>
      </c>
      <c r="J18" s="34">
        <v>767367.4</v>
      </c>
      <c r="K18" s="35">
        <v>676538</v>
      </c>
      <c r="L18" s="34">
        <v>448984.92</v>
      </c>
      <c r="M18" s="34">
        <v>93359.11</v>
      </c>
      <c r="N18" s="34"/>
      <c r="O18" s="34">
        <v>446135.47</v>
      </c>
      <c r="P18" s="34">
        <v>0</v>
      </c>
      <c r="Q18" s="34">
        <v>0</v>
      </c>
      <c r="R18" s="34">
        <v>352933</v>
      </c>
      <c r="S18" s="34"/>
      <c r="T18" s="34">
        <v>433972</v>
      </c>
      <c r="U18" s="34"/>
    </row>
    <row r="19" spans="1:21" x14ac:dyDescent="0.25">
      <c r="A19" s="41">
        <v>16</v>
      </c>
      <c r="B19" s="6" t="s">
        <v>41</v>
      </c>
      <c r="C19" s="169">
        <v>5102037.4000000004</v>
      </c>
      <c r="D19" s="34">
        <v>110800</v>
      </c>
      <c r="E19" s="34">
        <v>151094</v>
      </c>
      <c r="F19" s="34">
        <v>0</v>
      </c>
      <c r="G19" s="35">
        <v>1287000</v>
      </c>
      <c r="H19" s="34">
        <v>718921.02</v>
      </c>
      <c r="I19" s="35">
        <v>313926.81</v>
      </c>
      <c r="J19" s="34">
        <v>3000</v>
      </c>
      <c r="K19" s="35">
        <v>7773267</v>
      </c>
      <c r="L19" s="34">
        <v>0</v>
      </c>
      <c r="M19" s="34">
        <v>158249.54</v>
      </c>
      <c r="N19" s="34"/>
      <c r="O19" s="34">
        <v>1344785.69</v>
      </c>
      <c r="P19" s="34">
        <v>293539.17</v>
      </c>
      <c r="Q19" s="34">
        <v>983731.22</v>
      </c>
      <c r="R19" s="34">
        <v>81662</v>
      </c>
      <c r="S19" s="34"/>
      <c r="T19" s="34">
        <v>0</v>
      </c>
      <c r="U19" s="34"/>
    </row>
    <row r="20" spans="1:21" x14ac:dyDescent="0.25">
      <c r="A20" s="41">
        <v>17</v>
      </c>
      <c r="B20" s="6" t="s">
        <v>42</v>
      </c>
      <c r="C20" s="169">
        <v>314651.46000000002</v>
      </c>
      <c r="D20" s="34"/>
      <c r="E20" s="34">
        <v>716161.95</v>
      </c>
      <c r="F20" s="34">
        <v>2938695.07</v>
      </c>
      <c r="G20" s="35">
        <v>204000</v>
      </c>
      <c r="H20" s="34">
        <v>0</v>
      </c>
      <c r="I20" s="35">
        <v>1168527.99</v>
      </c>
      <c r="J20" s="34">
        <v>42628027.880000003</v>
      </c>
      <c r="K20" s="23">
        <v>30169519</v>
      </c>
      <c r="L20" s="23">
        <v>15538144.609999999</v>
      </c>
      <c r="M20" s="34">
        <v>305386.2</v>
      </c>
      <c r="N20" s="34"/>
      <c r="O20" s="34">
        <v>925800</v>
      </c>
      <c r="P20" s="34"/>
      <c r="Q20" s="34">
        <v>5504159.5499999998</v>
      </c>
      <c r="R20" s="34">
        <v>6441421</v>
      </c>
      <c r="S20" s="34">
        <v>738617</v>
      </c>
      <c r="T20" s="34">
        <v>895490.65</v>
      </c>
      <c r="U20" s="34"/>
    </row>
    <row r="21" spans="1:21" s="116" customFormat="1" x14ac:dyDescent="0.25">
      <c r="A21" s="114"/>
      <c r="B21" s="48" t="s">
        <v>149</v>
      </c>
      <c r="C21" s="170">
        <v>118699371.70999999</v>
      </c>
      <c r="D21" s="85">
        <v>257496842.93000001</v>
      </c>
      <c r="E21" s="85">
        <v>34285691.219999999</v>
      </c>
      <c r="F21" s="85">
        <v>21251317.760000002</v>
      </c>
      <c r="G21" s="85">
        <v>19350000</v>
      </c>
      <c r="H21" s="85">
        <v>24334358.52</v>
      </c>
      <c r="I21" s="85">
        <v>10981936.32</v>
      </c>
      <c r="J21" s="85">
        <v>141398570.69</v>
      </c>
      <c r="K21" s="85">
        <v>100266067</v>
      </c>
      <c r="L21" s="85">
        <v>22762145.75</v>
      </c>
      <c r="M21" s="85">
        <v>22686344.960000001</v>
      </c>
      <c r="N21" s="85">
        <v>68288551.420000002</v>
      </c>
      <c r="O21" s="85">
        <v>65079510.659999996</v>
      </c>
      <c r="P21" s="85">
        <v>13313848.75</v>
      </c>
      <c r="Q21" s="85">
        <v>24698760.620000001</v>
      </c>
      <c r="R21" s="85">
        <v>24686998</v>
      </c>
      <c r="S21" s="85">
        <v>13423845</v>
      </c>
      <c r="T21" s="85">
        <v>105031237.93000001</v>
      </c>
      <c r="U21" s="85">
        <v>740786.4</v>
      </c>
    </row>
    <row r="22" spans="1:21" x14ac:dyDescent="0.25">
      <c r="D22" s="4"/>
      <c r="E22" s="4"/>
      <c r="F22" s="4"/>
      <c r="G22" s="4"/>
      <c r="H22" s="4"/>
      <c r="I22" s="4"/>
      <c r="J22" s="4"/>
      <c r="K22" s="4"/>
      <c r="L22" s="4"/>
      <c r="M22" s="4"/>
      <c r="N22" s="4"/>
      <c r="O22" s="4"/>
      <c r="P22" s="4"/>
      <c r="Q22" s="4"/>
      <c r="R22" s="4"/>
      <c r="S22" s="4"/>
      <c r="T22" s="4"/>
    </row>
    <row r="23" spans="1:21" x14ac:dyDescent="0.25">
      <c r="A23" s="3"/>
      <c r="B23" s="3" t="s">
        <v>140</v>
      </c>
      <c r="D23" s="4"/>
      <c r="E23" s="4"/>
      <c r="F23" s="4"/>
      <c r="G23" s="4"/>
      <c r="H23" s="4"/>
      <c r="I23" s="4"/>
      <c r="J23" s="4"/>
      <c r="K23" s="4"/>
      <c r="L23" s="4"/>
      <c r="M23" s="4"/>
      <c r="N23" s="4"/>
      <c r="O23" s="4"/>
      <c r="P23" s="4"/>
      <c r="Q23" s="4"/>
      <c r="R23" s="4"/>
      <c r="S23" s="4"/>
      <c r="T23" s="4"/>
    </row>
    <row r="26" spans="1:21" x14ac:dyDescent="0.25">
      <c r="D26" s="105"/>
    </row>
  </sheetData>
  <mergeCells count="4">
    <mergeCell ref="R2:R3"/>
    <mergeCell ref="H7:H9"/>
    <mergeCell ref="T7:T9"/>
    <mergeCell ref="Q13:Q1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workbookViewId="0">
      <selection activeCell="C32" sqref="C32"/>
    </sheetView>
  </sheetViews>
  <sheetFormatPr baseColWidth="10" defaultColWidth="11.42578125" defaultRowHeight="15" x14ac:dyDescent="0.25"/>
  <cols>
    <col min="1" max="1" width="3.5703125" style="3" bestFit="1" customWidth="1"/>
    <col min="2" max="2" width="78.28515625" style="3" customWidth="1"/>
    <col min="3" max="3" width="17.28515625" style="3" customWidth="1"/>
    <col min="4" max="4" width="13.7109375" style="3" bestFit="1" customWidth="1"/>
    <col min="5" max="5" width="12.7109375" style="3" bestFit="1" customWidth="1"/>
    <col min="6" max="6" width="13" style="3" bestFit="1" customWidth="1"/>
    <col min="7" max="8" width="12.7109375" style="3" bestFit="1" customWidth="1"/>
    <col min="9" max="9" width="11.7109375" style="3" bestFit="1" customWidth="1"/>
    <col min="10" max="10" width="16.85546875" style="3" bestFit="1" customWidth="1"/>
    <col min="11" max="11" width="13.5703125" style="3" bestFit="1" customWidth="1"/>
    <col min="12" max="16" width="12.7109375" style="3" bestFit="1" customWidth="1"/>
    <col min="17" max="17" width="14.7109375" style="3" bestFit="1" customWidth="1"/>
    <col min="18" max="19" width="12.7109375" style="3" bestFit="1" customWidth="1"/>
    <col min="20" max="20" width="13.7109375" style="3" bestFit="1" customWidth="1"/>
    <col min="21" max="16384" width="11.42578125" style="3"/>
  </cols>
  <sheetData>
    <row r="1" spans="1:23" s="116" customFormat="1" x14ac:dyDescent="0.25">
      <c r="A1" s="50"/>
      <c r="B1" s="101">
        <v>2010</v>
      </c>
      <c r="C1" s="101" t="s">
        <v>81</v>
      </c>
      <c r="D1" s="126" t="s">
        <v>0</v>
      </c>
      <c r="E1" s="126" t="s">
        <v>1</v>
      </c>
      <c r="F1" s="126" t="s">
        <v>2</v>
      </c>
      <c r="G1" s="126" t="s">
        <v>3</v>
      </c>
      <c r="H1" s="126" t="s">
        <v>4</v>
      </c>
      <c r="I1" s="126" t="s">
        <v>5</v>
      </c>
      <c r="J1" s="126" t="s">
        <v>6</v>
      </c>
      <c r="K1" s="126" t="s">
        <v>7</v>
      </c>
      <c r="L1" s="126" t="s">
        <v>8</v>
      </c>
      <c r="M1" s="126" t="s">
        <v>9</v>
      </c>
      <c r="N1" s="126" t="s">
        <v>10</v>
      </c>
      <c r="O1" s="126" t="s">
        <v>11</v>
      </c>
      <c r="P1" s="126" t="s">
        <v>12</v>
      </c>
      <c r="Q1" s="126" t="s">
        <v>13</v>
      </c>
      <c r="R1" s="126" t="s">
        <v>14</v>
      </c>
      <c r="S1" s="126" t="s">
        <v>15</v>
      </c>
      <c r="T1" s="126" t="s">
        <v>16</v>
      </c>
      <c r="U1" s="108"/>
      <c r="V1" s="108"/>
      <c r="W1" s="108"/>
    </row>
    <row r="2" spans="1:23" x14ac:dyDescent="0.25">
      <c r="A2" s="41">
        <v>1</v>
      </c>
      <c r="B2" s="6" t="s">
        <v>20</v>
      </c>
      <c r="C2" s="169">
        <v>36263187.890000001</v>
      </c>
      <c r="D2" s="33">
        <v>20909440.920000002</v>
      </c>
      <c r="E2" s="33">
        <v>2189844.4700000002</v>
      </c>
      <c r="F2" s="33"/>
      <c r="G2" s="24">
        <v>1589000</v>
      </c>
      <c r="H2" s="33">
        <v>2662274.02</v>
      </c>
      <c r="I2" s="24">
        <v>429476</v>
      </c>
      <c r="J2" s="33">
        <v>130475</v>
      </c>
      <c r="K2" s="24">
        <v>8857024.4700000007</v>
      </c>
      <c r="L2" s="33">
        <v>171355.15</v>
      </c>
      <c r="M2" s="33">
        <v>3632652.16</v>
      </c>
      <c r="N2" s="33"/>
      <c r="O2" s="33">
        <v>5676440</v>
      </c>
      <c r="P2" s="33">
        <v>320616.09999999998</v>
      </c>
      <c r="Q2" s="33">
        <v>1039844.2744783368</v>
      </c>
      <c r="R2" s="218">
        <v>992000</v>
      </c>
      <c r="S2" s="33">
        <v>2848503</v>
      </c>
      <c r="T2" s="33">
        <v>2099736.33</v>
      </c>
    </row>
    <row r="3" spans="1:23" x14ac:dyDescent="0.25">
      <c r="A3" s="41">
        <v>2</v>
      </c>
      <c r="B3" s="6" t="s">
        <v>66</v>
      </c>
      <c r="C3" s="168"/>
      <c r="D3" s="6"/>
      <c r="E3" s="6"/>
      <c r="F3" s="33">
        <v>24567</v>
      </c>
      <c r="G3" s="49"/>
      <c r="H3" s="33"/>
      <c r="I3" s="49"/>
      <c r="J3" s="6"/>
      <c r="K3" s="49"/>
      <c r="L3" s="6"/>
      <c r="M3" s="6"/>
      <c r="N3" s="6"/>
      <c r="O3" s="6"/>
      <c r="P3" s="6"/>
      <c r="Q3" s="33">
        <v>3071487.14</v>
      </c>
      <c r="R3" s="218"/>
      <c r="S3" s="6"/>
      <c r="T3" s="6"/>
    </row>
    <row r="4" spans="1:23" x14ac:dyDescent="0.25">
      <c r="A4" s="41" t="s">
        <v>17</v>
      </c>
      <c r="B4" s="44" t="s">
        <v>56</v>
      </c>
      <c r="C4" s="169">
        <v>5324189.05</v>
      </c>
      <c r="D4" s="33"/>
      <c r="E4" s="33">
        <v>0</v>
      </c>
      <c r="F4" s="37"/>
      <c r="G4" s="24">
        <v>401000</v>
      </c>
      <c r="H4" s="33">
        <v>1130427.96</v>
      </c>
      <c r="I4" s="24">
        <v>275802</v>
      </c>
      <c r="J4" s="38"/>
      <c r="K4" s="24">
        <v>0</v>
      </c>
      <c r="L4" s="33">
        <v>1787588.29</v>
      </c>
      <c r="M4" s="33">
        <v>553653.66</v>
      </c>
      <c r="N4" s="33"/>
      <c r="O4" s="33">
        <v>43000</v>
      </c>
      <c r="P4" s="33">
        <v>329994.65000000002</v>
      </c>
      <c r="Q4" s="33"/>
      <c r="R4" s="37"/>
      <c r="S4" s="33"/>
      <c r="T4" s="33">
        <v>626580.55000000005</v>
      </c>
    </row>
    <row r="5" spans="1:23" x14ac:dyDescent="0.25">
      <c r="A5" s="41" t="s">
        <v>18</v>
      </c>
      <c r="B5" s="44" t="s">
        <v>57</v>
      </c>
      <c r="C5" s="169">
        <v>61007253.469999999</v>
      </c>
      <c r="D5" s="33">
        <v>4624843.66</v>
      </c>
      <c r="E5" s="33">
        <v>0</v>
      </c>
      <c r="F5" s="37"/>
      <c r="G5" s="24">
        <v>48000</v>
      </c>
      <c r="H5" s="33"/>
      <c r="I5" s="24"/>
      <c r="J5" s="38">
        <v>3066000</v>
      </c>
      <c r="K5" s="24">
        <v>0</v>
      </c>
      <c r="L5" s="33"/>
      <c r="M5" s="33"/>
      <c r="N5" s="33">
        <v>859906</v>
      </c>
      <c r="O5" s="33">
        <v>375000</v>
      </c>
      <c r="P5" s="33">
        <v>0</v>
      </c>
      <c r="Q5" s="33"/>
      <c r="R5" s="37"/>
      <c r="S5" s="33">
        <v>991330</v>
      </c>
      <c r="T5" s="33">
        <v>0</v>
      </c>
    </row>
    <row r="6" spans="1:23" x14ac:dyDescent="0.25">
      <c r="A6" s="41">
        <v>3</v>
      </c>
      <c r="B6" s="6" t="s">
        <v>24</v>
      </c>
      <c r="C6" s="169">
        <v>10694100.25</v>
      </c>
      <c r="D6" s="33">
        <v>62219142.399999999</v>
      </c>
      <c r="E6" s="33">
        <v>1115715.2</v>
      </c>
      <c r="F6" s="33">
        <v>1418744</v>
      </c>
      <c r="G6" s="24">
        <v>141000</v>
      </c>
      <c r="H6" s="33">
        <v>4531525.8</v>
      </c>
      <c r="I6" s="24">
        <v>693868</v>
      </c>
      <c r="J6" s="33">
        <v>55760685</v>
      </c>
      <c r="K6" s="24">
        <v>30217555</v>
      </c>
      <c r="L6" s="33">
        <v>15174830.359999999</v>
      </c>
      <c r="M6" s="33">
        <v>2727624.53</v>
      </c>
      <c r="N6" s="33"/>
      <c r="O6" s="33">
        <v>878008</v>
      </c>
      <c r="P6" s="33">
        <v>752348.39</v>
      </c>
      <c r="Q6" s="33">
        <v>690684.9650775441</v>
      </c>
      <c r="R6" s="33">
        <v>2293000</v>
      </c>
      <c r="S6" s="33">
        <v>973543</v>
      </c>
      <c r="T6" s="33">
        <v>2754866.7</v>
      </c>
    </row>
    <row r="7" spans="1:23" x14ac:dyDescent="0.25">
      <c r="A7" s="41">
        <v>4</v>
      </c>
      <c r="B7" s="6" t="s">
        <v>25</v>
      </c>
      <c r="C7" s="169">
        <v>42660754.700000003</v>
      </c>
      <c r="D7" s="23">
        <v>109200000</v>
      </c>
      <c r="E7" s="23">
        <v>19455915.969999999</v>
      </c>
      <c r="F7" s="33">
        <v>107458</v>
      </c>
      <c r="G7" s="24">
        <v>2300000</v>
      </c>
      <c r="H7" s="33">
        <v>606481.69999999995</v>
      </c>
      <c r="I7" s="24">
        <v>429344</v>
      </c>
      <c r="J7" s="23">
        <v>79600000</v>
      </c>
      <c r="K7" s="24">
        <v>8031730.2199999997</v>
      </c>
      <c r="L7" s="33">
        <v>1343584.13</v>
      </c>
      <c r="M7" s="23">
        <v>18768471.370000001</v>
      </c>
      <c r="N7" s="33">
        <v>13516104.77</v>
      </c>
      <c r="O7" s="33">
        <v>10371447.029999999</v>
      </c>
      <c r="P7" s="33">
        <v>2882940.89</v>
      </c>
      <c r="Q7" s="33">
        <v>576503.94999999995</v>
      </c>
      <c r="R7" s="33">
        <v>1830425</v>
      </c>
      <c r="S7" s="23">
        <v>6440420</v>
      </c>
      <c r="T7" s="33">
        <v>13667627.15</v>
      </c>
    </row>
    <row r="8" spans="1:23" x14ac:dyDescent="0.25">
      <c r="A8" s="41">
        <v>5</v>
      </c>
      <c r="B8" s="6" t="s">
        <v>67</v>
      </c>
      <c r="C8" s="169">
        <v>873061.29</v>
      </c>
      <c r="D8" s="33">
        <v>1800000</v>
      </c>
      <c r="E8" s="33">
        <v>157985.45000000001</v>
      </c>
      <c r="F8" s="33">
        <v>202506</v>
      </c>
      <c r="G8" s="24">
        <v>200000</v>
      </c>
      <c r="H8" s="33">
        <v>60000</v>
      </c>
      <c r="I8" s="24">
        <v>0</v>
      </c>
      <c r="J8" s="33">
        <v>1271981.24</v>
      </c>
      <c r="K8" s="24">
        <v>0</v>
      </c>
      <c r="L8" s="33">
        <v>220000</v>
      </c>
      <c r="M8" s="33">
        <v>90254.14</v>
      </c>
      <c r="N8" s="33"/>
      <c r="O8" s="33">
        <v>763020</v>
      </c>
      <c r="P8" s="33">
        <v>0</v>
      </c>
      <c r="Q8" s="33">
        <v>8000</v>
      </c>
      <c r="R8" s="33">
        <v>28500</v>
      </c>
      <c r="S8" s="33">
        <v>1113</v>
      </c>
      <c r="T8" s="33">
        <v>55439.6</v>
      </c>
    </row>
    <row r="9" spans="1:23" x14ac:dyDescent="0.25">
      <c r="A9" s="41">
        <v>6</v>
      </c>
      <c r="B9" s="6" t="s">
        <v>27</v>
      </c>
      <c r="C9" s="169">
        <v>65552397.369999997</v>
      </c>
      <c r="D9" s="33">
        <v>74000000</v>
      </c>
      <c r="E9" s="33">
        <v>6515974.9500000002</v>
      </c>
      <c r="F9" s="23">
        <v>12503868</v>
      </c>
      <c r="G9" s="23">
        <v>7200000</v>
      </c>
      <c r="H9" s="23">
        <v>10744474.199999999</v>
      </c>
      <c r="I9" s="24"/>
      <c r="J9" s="33">
        <v>38400000</v>
      </c>
      <c r="K9" s="24">
        <v>28379336.390000001</v>
      </c>
      <c r="L9" s="33">
        <v>2707262.64</v>
      </c>
      <c r="M9" s="33">
        <v>16241092.57</v>
      </c>
      <c r="N9" s="23">
        <v>38534516.399999999</v>
      </c>
      <c r="O9" s="23">
        <v>20742894.050000001</v>
      </c>
      <c r="P9" s="23">
        <v>5598256.6399999997</v>
      </c>
      <c r="Q9" s="33">
        <v>1881608</v>
      </c>
      <c r="R9" s="33">
        <v>1802693</v>
      </c>
      <c r="S9" s="33">
        <v>2817110</v>
      </c>
      <c r="T9" s="23">
        <v>56929781.530000001</v>
      </c>
    </row>
    <row r="10" spans="1:23" x14ac:dyDescent="0.25">
      <c r="A10" s="41">
        <v>7</v>
      </c>
      <c r="B10" s="6" t="s">
        <v>28</v>
      </c>
      <c r="C10" s="169">
        <v>2949333.82</v>
      </c>
      <c r="D10" s="33">
        <v>3393796.65</v>
      </c>
      <c r="E10" s="33">
        <v>373567.77</v>
      </c>
      <c r="F10" s="33">
        <v>22545</v>
      </c>
      <c r="G10" s="24">
        <v>550000</v>
      </c>
      <c r="H10" s="33">
        <v>450000</v>
      </c>
      <c r="I10" s="24">
        <v>234645</v>
      </c>
      <c r="J10" s="33">
        <v>223110.38</v>
      </c>
      <c r="K10" s="24">
        <v>943994.43</v>
      </c>
      <c r="L10" s="33">
        <v>930063.54</v>
      </c>
      <c r="M10" s="33">
        <v>74999.48</v>
      </c>
      <c r="N10" s="33"/>
      <c r="O10" s="33">
        <v>468580.46</v>
      </c>
      <c r="P10" s="33">
        <v>308355.05</v>
      </c>
      <c r="Q10" s="33">
        <v>226383.05</v>
      </c>
      <c r="R10" s="33">
        <v>329000</v>
      </c>
      <c r="S10" s="33"/>
      <c r="T10" s="33">
        <v>1276347.01</v>
      </c>
    </row>
    <row r="11" spans="1:23" x14ac:dyDescent="0.25">
      <c r="A11" s="41">
        <v>8</v>
      </c>
      <c r="B11" s="6" t="s">
        <v>29</v>
      </c>
      <c r="C11" s="168"/>
      <c r="D11" s="33"/>
      <c r="E11" s="33"/>
      <c r="F11" s="33">
        <v>280160</v>
      </c>
      <c r="G11" s="24">
        <v>3500000</v>
      </c>
      <c r="H11" s="33">
        <v>402504</v>
      </c>
      <c r="I11" s="24">
        <v>1191886</v>
      </c>
      <c r="J11" s="33"/>
      <c r="K11" s="24">
        <v>1539409.76</v>
      </c>
      <c r="L11" s="33">
        <v>346264.79</v>
      </c>
      <c r="M11" s="33">
        <v>1922197.28</v>
      </c>
      <c r="N11" s="33">
        <v>2049207</v>
      </c>
      <c r="O11" s="33">
        <v>7514000</v>
      </c>
      <c r="P11" s="33">
        <v>1315399.52</v>
      </c>
      <c r="Q11" s="33">
        <v>1431494.4484533279</v>
      </c>
      <c r="R11" s="33">
        <v>1157000</v>
      </c>
      <c r="S11" s="33">
        <v>232415</v>
      </c>
      <c r="T11" s="33">
        <v>13637114</v>
      </c>
    </row>
    <row r="12" spans="1:23" x14ac:dyDescent="0.25">
      <c r="A12" s="41">
        <v>9</v>
      </c>
      <c r="B12" s="6" t="s">
        <v>30</v>
      </c>
      <c r="C12" s="169">
        <v>887293.88</v>
      </c>
      <c r="D12" s="33">
        <v>5407810.8200000003</v>
      </c>
      <c r="E12" s="33">
        <v>0</v>
      </c>
      <c r="F12" s="33">
        <v>287628</v>
      </c>
      <c r="G12" s="24">
        <v>0</v>
      </c>
      <c r="H12" s="33">
        <v>32150</v>
      </c>
      <c r="I12" s="24">
        <v>633102</v>
      </c>
      <c r="J12" s="33">
        <v>2224496</v>
      </c>
      <c r="K12" s="24">
        <v>1953692</v>
      </c>
      <c r="L12" s="33">
        <v>51738.48</v>
      </c>
      <c r="M12" s="33">
        <v>998426.39</v>
      </c>
      <c r="N12" s="33"/>
      <c r="O12" s="33">
        <v>50832</v>
      </c>
      <c r="P12" s="33">
        <v>0</v>
      </c>
      <c r="Q12" s="33">
        <v>2762799.57</v>
      </c>
      <c r="R12" s="33">
        <v>446503</v>
      </c>
      <c r="S12" s="33">
        <v>73871</v>
      </c>
      <c r="T12" s="33">
        <v>1417171.21</v>
      </c>
    </row>
    <row r="13" spans="1:23" x14ac:dyDescent="0.25">
      <c r="A13" s="41">
        <v>10</v>
      </c>
      <c r="B13" s="6" t="s">
        <v>31</v>
      </c>
      <c r="C13" s="169">
        <v>289918.63</v>
      </c>
      <c r="D13" s="33">
        <v>343009.16</v>
      </c>
      <c r="E13" s="33">
        <v>0</v>
      </c>
      <c r="F13" s="33">
        <v>2572930</v>
      </c>
      <c r="G13" s="24">
        <v>0</v>
      </c>
      <c r="H13" s="33"/>
      <c r="I13" s="24">
        <v>36265</v>
      </c>
      <c r="J13" s="33"/>
      <c r="K13" s="24">
        <v>228681</v>
      </c>
      <c r="L13" s="33">
        <v>94418.58</v>
      </c>
      <c r="M13" s="33"/>
      <c r="N13" s="33"/>
      <c r="O13" s="33">
        <v>210000</v>
      </c>
      <c r="P13" s="33">
        <v>0</v>
      </c>
      <c r="Q13" s="212">
        <v>1226444.6719907911</v>
      </c>
      <c r="R13" s="33">
        <v>357346</v>
      </c>
      <c r="S13" s="33">
        <v>236465</v>
      </c>
      <c r="T13" s="33">
        <v>0</v>
      </c>
    </row>
    <row r="14" spans="1:23" x14ac:dyDescent="0.25">
      <c r="A14" s="41">
        <v>11</v>
      </c>
      <c r="B14" s="6" t="s">
        <v>32</v>
      </c>
      <c r="C14" s="169">
        <v>922142.88</v>
      </c>
      <c r="D14" s="33">
        <v>14101199.83</v>
      </c>
      <c r="E14" s="33">
        <v>963956.35</v>
      </c>
      <c r="F14" s="33">
        <v>1333973</v>
      </c>
      <c r="G14" s="24">
        <v>0</v>
      </c>
      <c r="H14" s="33">
        <v>872466.6</v>
      </c>
      <c r="I14" s="24">
        <v>266538</v>
      </c>
      <c r="J14" s="33">
        <v>878287</v>
      </c>
      <c r="K14" s="24">
        <v>1254025</v>
      </c>
      <c r="L14" s="33">
        <v>941573.57</v>
      </c>
      <c r="M14" s="33">
        <v>48192.06</v>
      </c>
      <c r="N14" s="33"/>
      <c r="O14" s="33">
        <v>185000</v>
      </c>
      <c r="P14" s="33">
        <v>728368.59</v>
      </c>
      <c r="Q14" s="213"/>
      <c r="R14" s="33">
        <v>1287224</v>
      </c>
      <c r="S14" s="33">
        <v>139710</v>
      </c>
      <c r="T14" s="33">
        <v>1932583.01</v>
      </c>
    </row>
    <row r="15" spans="1:23" x14ac:dyDescent="0.25">
      <c r="A15" s="41">
        <v>12</v>
      </c>
      <c r="B15" s="6" t="s">
        <v>33</v>
      </c>
      <c r="C15" s="169">
        <v>2420056.0699999998</v>
      </c>
      <c r="D15" s="33">
        <v>30000000</v>
      </c>
      <c r="E15" s="33"/>
      <c r="F15" s="33"/>
      <c r="G15" s="24">
        <v>1100000</v>
      </c>
      <c r="H15" s="33">
        <v>457551</v>
      </c>
      <c r="I15" s="24">
        <v>456887</v>
      </c>
      <c r="J15" s="33"/>
      <c r="K15" s="24">
        <v>1039534.01</v>
      </c>
      <c r="L15" s="33">
        <v>49999.99</v>
      </c>
      <c r="M15" s="33">
        <v>104230.56</v>
      </c>
      <c r="N15" s="33">
        <v>573155</v>
      </c>
      <c r="O15" s="33">
        <v>1710000</v>
      </c>
      <c r="P15" s="33">
        <v>200617.13</v>
      </c>
      <c r="Q15" s="33">
        <v>722047.38</v>
      </c>
      <c r="R15" s="33">
        <v>806000</v>
      </c>
      <c r="S15" s="33">
        <v>84471</v>
      </c>
      <c r="T15" s="33">
        <v>4577039</v>
      </c>
    </row>
    <row r="16" spans="1:23" x14ac:dyDescent="0.25">
      <c r="A16" s="41">
        <v>13</v>
      </c>
      <c r="B16" s="6" t="s">
        <v>68</v>
      </c>
      <c r="C16" s="169">
        <v>34521617.039999999</v>
      </c>
      <c r="D16" s="33"/>
      <c r="E16" s="33"/>
      <c r="F16" s="33">
        <v>288943</v>
      </c>
      <c r="G16" s="24">
        <v>1300000</v>
      </c>
      <c r="H16" s="33">
        <v>2099232.39</v>
      </c>
      <c r="I16" s="24">
        <v>1143964</v>
      </c>
      <c r="J16" s="33">
        <v>13768.47</v>
      </c>
      <c r="K16" s="24">
        <v>15485512.26</v>
      </c>
      <c r="L16" s="33">
        <v>1285664.71</v>
      </c>
      <c r="M16" s="33">
        <v>1811236.05</v>
      </c>
      <c r="N16" s="33">
        <v>1509517</v>
      </c>
      <c r="O16" s="33">
        <v>5402199</v>
      </c>
      <c r="P16" s="33">
        <v>1353988.93</v>
      </c>
      <c r="Q16" s="33">
        <v>1630646.43</v>
      </c>
      <c r="R16" s="33">
        <v>1619688</v>
      </c>
      <c r="S16" s="33">
        <v>435594</v>
      </c>
      <c r="T16" s="33">
        <v>600000</v>
      </c>
    </row>
    <row r="17" spans="1:20" x14ac:dyDescent="0.25">
      <c r="A17" s="41">
        <v>14</v>
      </c>
      <c r="B17" s="6" t="s">
        <v>36</v>
      </c>
      <c r="C17" s="169">
        <v>653506.97</v>
      </c>
      <c r="D17" s="33">
        <v>0</v>
      </c>
      <c r="E17" s="33">
        <v>747141.19</v>
      </c>
      <c r="F17" s="33">
        <v>257276</v>
      </c>
      <c r="G17" s="24">
        <v>149000</v>
      </c>
      <c r="H17" s="33"/>
      <c r="I17" s="24">
        <v>129018</v>
      </c>
      <c r="J17" s="33">
        <v>31859.41</v>
      </c>
      <c r="K17" s="24">
        <v>695089.8</v>
      </c>
      <c r="L17" s="33">
        <v>502512</v>
      </c>
      <c r="M17" s="33">
        <v>1090036.17</v>
      </c>
      <c r="N17" s="33">
        <v>185544</v>
      </c>
      <c r="O17" s="33">
        <v>935072</v>
      </c>
      <c r="P17" s="33">
        <v>34498.79</v>
      </c>
      <c r="Q17" s="33">
        <v>226357.81</v>
      </c>
      <c r="R17" s="33">
        <v>93120</v>
      </c>
      <c r="S17" s="33"/>
      <c r="T17" s="33">
        <v>929494.81</v>
      </c>
    </row>
    <row r="18" spans="1:20" x14ac:dyDescent="0.25">
      <c r="A18" s="41">
        <v>15</v>
      </c>
      <c r="B18" s="6" t="s">
        <v>40</v>
      </c>
      <c r="C18" s="169">
        <v>442927.89</v>
      </c>
      <c r="D18" s="33">
        <v>4602757.88</v>
      </c>
      <c r="E18" s="33">
        <v>185691.04</v>
      </c>
      <c r="F18" s="33">
        <v>494537</v>
      </c>
      <c r="G18" s="24">
        <v>0</v>
      </c>
      <c r="H18" s="33"/>
      <c r="I18" s="24">
        <v>229719</v>
      </c>
      <c r="J18" s="33">
        <v>1400000</v>
      </c>
      <c r="K18" s="24">
        <v>1118147.6499999999</v>
      </c>
      <c r="L18" s="33">
        <v>295667.52</v>
      </c>
      <c r="M18" s="33">
        <v>343364.45</v>
      </c>
      <c r="N18" s="33"/>
      <c r="O18" s="33">
        <v>350000</v>
      </c>
      <c r="P18" s="33">
        <v>28959.34</v>
      </c>
      <c r="Q18" s="33"/>
      <c r="R18" s="33">
        <v>325691</v>
      </c>
      <c r="S18" s="33"/>
      <c r="T18" s="33">
        <v>0</v>
      </c>
    </row>
    <row r="19" spans="1:20" x14ac:dyDescent="0.25">
      <c r="A19" s="41">
        <v>16</v>
      </c>
      <c r="B19" s="6" t="s">
        <v>41</v>
      </c>
      <c r="C19" s="169">
        <v>4566041.62</v>
      </c>
      <c r="D19" s="33">
        <v>2408156.91</v>
      </c>
      <c r="E19" s="33">
        <v>0</v>
      </c>
      <c r="F19" s="33"/>
      <c r="G19" s="24">
        <v>937000</v>
      </c>
      <c r="H19" s="33">
        <v>12000</v>
      </c>
      <c r="I19" s="24">
        <v>104677</v>
      </c>
      <c r="J19" s="33"/>
      <c r="K19" s="24">
        <v>12346561.01</v>
      </c>
      <c r="L19" s="33">
        <v>0</v>
      </c>
      <c r="M19" s="33">
        <v>1937078.76</v>
      </c>
      <c r="N19" s="33"/>
      <c r="O19" s="33"/>
      <c r="P19" s="33">
        <v>473254.27</v>
      </c>
      <c r="Q19" s="33">
        <v>932591.96</v>
      </c>
      <c r="R19" s="33">
        <v>69500</v>
      </c>
      <c r="S19" s="33"/>
      <c r="T19" s="33">
        <v>187578.76</v>
      </c>
    </row>
    <row r="20" spans="1:20" x14ac:dyDescent="0.25">
      <c r="A20" s="41">
        <v>17</v>
      </c>
      <c r="B20" s="6" t="s">
        <v>42</v>
      </c>
      <c r="C20" s="169">
        <v>31324444.359999999</v>
      </c>
      <c r="D20" s="33"/>
      <c r="E20" s="33">
        <v>610831.84</v>
      </c>
      <c r="F20" s="33">
        <v>10081510.189999999</v>
      </c>
      <c r="G20" s="24">
        <v>428000</v>
      </c>
      <c r="H20" s="33">
        <v>3803023.7</v>
      </c>
      <c r="I20" s="23">
        <v>2576339</v>
      </c>
      <c r="J20" s="33">
        <v>25110449</v>
      </c>
      <c r="K20" s="23">
        <v>45238122.769999996</v>
      </c>
      <c r="L20" s="23">
        <v>19324189.280000001</v>
      </c>
      <c r="M20" s="33">
        <v>15063797</v>
      </c>
      <c r="N20" s="33">
        <v>34225433.740000002</v>
      </c>
      <c r="O20" s="33">
        <v>1060000</v>
      </c>
      <c r="P20" s="33">
        <v>0</v>
      </c>
      <c r="Q20" s="23">
        <v>6018742.4299999997</v>
      </c>
      <c r="R20" s="23">
        <v>2959748</v>
      </c>
      <c r="S20" s="33">
        <v>687496</v>
      </c>
      <c r="T20" s="33">
        <v>4672133.04</v>
      </c>
    </row>
    <row r="21" spans="1:20" s="116" customFormat="1" x14ac:dyDescent="0.25">
      <c r="B21" s="48" t="s">
        <v>43</v>
      </c>
      <c r="C21" s="170">
        <v>301352227.19</v>
      </c>
      <c r="D21" s="120">
        <f>SUM(D2:D20)</f>
        <v>333010158.23000002</v>
      </c>
      <c r="E21" s="120">
        <f t="shared" ref="E21:T21" si="0">SUM(E2:E20)</f>
        <v>32316624.23</v>
      </c>
      <c r="F21" s="120">
        <f t="shared" si="0"/>
        <v>29876645.189999998</v>
      </c>
      <c r="G21" s="120">
        <f t="shared" si="0"/>
        <v>19843000</v>
      </c>
      <c r="H21" s="120">
        <f t="shared" si="0"/>
        <v>27864111.370000001</v>
      </c>
      <c r="I21" s="120">
        <f t="shared" si="0"/>
        <v>8831530</v>
      </c>
      <c r="J21" s="120">
        <f t="shared" si="0"/>
        <v>208111111.5</v>
      </c>
      <c r="K21" s="120">
        <f t="shared" si="0"/>
        <v>157328415.77000004</v>
      </c>
      <c r="L21" s="120">
        <f t="shared" si="0"/>
        <v>45226713.030000001</v>
      </c>
      <c r="M21" s="120">
        <f t="shared" si="0"/>
        <v>65407306.630000003</v>
      </c>
      <c r="N21" s="120">
        <f t="shared" si="0"/>
        <v>91453383.909999996</v>
      </c>
      <c r="O21" s="120">
        <f t="shared" si="0"/>
        <v>56735492.539999999</v>
      </c>
      <c r="P21" s="120">
        <f t="shared" si="0"/>
        <v>14327598.289999999</v>
      </c>
      <c r="Q21" s="120">
        <f t="shared" si="0"/>
        <v>22445636.080000002</v>
      </c>
      <c r="R21" s="120">
        <f t="shared" si="0"/>
        <v>16397438</v>
      </c>
      <c r="S21" s="120">
        <f t="shared" si="0"/>
        <v>15962041</v>
      </c>
      <c r="T21" s="120">
        <f t="shared" si="0"/>
        <v>105363492.70000002</v>
      </c>
    </row>
    <row r="22" spans="1:20" x14ac:dyDescent="0.25">
      <c r="D22" s="4"/>
      <c r="E22" s="4"/>
      <c r="F22" s="4"/>
      <c r="G22" s="4"/>
      <c r="H22" s="4"/>
      <c r="I22" s="4"/>
      <c r="J22" s="4"/>
      <c r="K22" s="4"/>
      <c r="L22" s="4"/>
      <c r="M22" s="4"/>
      <c r="N22" s="4"/>
      <c r="O22" s="4"/>
      <c r="P22" s="4"/>
      <c r="Q22" s="4"/>
      <c r="R22" s="4"/>
      <c r="S22" s="4"/>
      <c r="T22" s="4"/>
    </row>
    <row r="23" spans="1:20" x14ac:dyDescent="0.25">
      <c r="B23" s="3" t="s">
        <v>140</v>
      </c>
      <c r="D23" s="4"/>
      <c r="E23" s="4"/>
      <c r="F23" s="4"/>
      <c r="G23" s="4"/>
      <c r="H23" s="4"/>
      <c r="I23" s="4"/>
      <c r="J23" s="4"/>
      <c r="K23" s="4"/>
      <c r="L23" s="4"/>
      <c r="M23" s="4"/>
      <c r="N23" s="4"/>
      <c r="O23" s="4"/>
      <c r="P23" s="4"/>
      <c r="Q23" s="4"/>
      <c r="R23" s="4"/>
      <c r="S23" s="4"/>
      <c r="T23" s="4"/>
    </row>
    <row r="26" spans="1:20" x14ac:dyDescent="0.25">
      <c r="D26" s="105"/>
    </row>
  </sheetData>
  <mergeCells count="2">
    <mergeCell ref="R2:R3"/>
    <mergeCell ref="Q13:Q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workbookViewId="0">
      <selection activeCell="J1" sqref="J1"/>
    </sheetView>
  </sheetViews>
  <sheetFormatPr baseColWidth="10" defaultColWidth="11.42578125" defaultRowHeight="15" x14ac:dyDescent="0.25"/>
  <cols>
    <col min="1" max="1" width="3.5703125" style="3" bestFit="1" customWidth="1"/>
    <col min="2" max="2" width="78.28515625" style="3" customWidth="1"/>
    <col min="3" max="3" width="19.5703125" style="3" customWidth="1"/>
    <col min="4" max="4" width="13.7109375" style="3" bestFit="1" customWidth="1"/>
    <col min="5" max="5" width="12.7109375" style="3" bestFit="1" customWidth="1"/>
    <col min="6" max="6" width="13" style="3" bestFit="1" customWidth="1"/>
    <col min="7" max="8" width="12.7109375" style="3" bestFit="1" customWidth="1"/>
    <col min="9" max="9" width="14.42578125" style="3" customWidth="1"/>
    <col min="10" max="10" width="16.85546875" style="3" bestFit="1" customWidth="1"/>
    <col min="11" max="11" width="13.5703125" style="3" bestFit="1" customWidth="1"/>
    <col min="12" max="16" width="12.7109375" style="3" bestFit="1" customWidth="1"/>
    <col min="17" max="17" width="14.7109375" style="3" bestFit="1" customWidth="1"/>
    <col min="18" max="19" width="12.7109375" style="3" bestFit="1" customWidth="1"/>
    <col min="20" max="20" width="13.7109375" style="3" bestFit="1" customWidth="1"/>
    <col min="21" max="16384" width="11.42578125" style="3"/>
  </cols>
  <sheetData>
    <row r="1" spans="1:23" s="116" customFormat="1" x14ac:dyDescent="0.25">
      <c r="A1" s="50"/>
      <c r="B1" s="10">
        <v>2010</v>
      </c>
      <c r="C1" s="10" t="s">
        <v>81</v>
      </c>
      <c r="D1" s="10" t="s">
        <v>0</v>
      </c>
      <c r="E1" s="10" t="s">
        <v>1</v>
      </c>
      <c r="F1" s="10" t="s">
        <v>2</v>
      </c>
      <c r="G1" s="10" t="s">
        <v>3</v>
      </c>
      <c r="H1" s="10" t="s">
        <v>4</v>
      </c>
      <c r="I1" s="10" t="s">
        <v>5</v>
      </c>
      <c r="J1" s="10" t="s">
        <v>6</v>
      </c>
      <c r="K1" s="10" t="s">
        <v>7</v>
      </c>
      <c r="L1" s="10" t="s">
        <v>8</v>
      </c>
      <c r="M1" s="10" t="s">
        <v>9</v>
      </c>
      <c r="N1" s="10" t="s">
        <v>10</v>
      </c>
      <c r="O1" s="10" t="s">
        <v>11</v>
      </c>
      <c r="P1" s="10" t="s">
        <v>12</v>
      </c>
      <c r="Q1" s="10" t="s">
        <v>13</v>
      </c>
      <c r="R1" s="10" t="s">
        <v>14</v>
      </c>
      <c r="S1" s="10" t="s">
        <v>15</v>
      </c>
      <c r="T1" s="10" t="s">
        <v>16</v>
      </c>
      <c r="U1" s="10" t="s">
        <v>44</v>
      </c>
      <c r="V1" s="10" t="s">
        <v>45</v>
      </c>
      <c r="W1" s="11"/>
    </row>
    <row r="2" spans="1:23" x14ac:dyDescent="0.25">
      <c r="A2" s="41">
        <v>1</v>
      </c>
      <c r="B2" s="6" t="s">
        <v>20</v>
      </c>
      <c r="C2" s="171">
        <v>52487155.090000004</v>
      </c>
      <c r="D2" s="33">
        <v>29179735.780000001</v>
      </c>
      <c r="E2" s="33">
        <v>3175780.94</v>
      </c>
      <c r="F2" s="33"/>
      <c r="G2" s="24">
        <v>1887000</v>
      </c>
      <c r="H2" s="33">
        <v>3610001.58</v>
      </c>
      <c r="I2" s="24">
        <v>845277</v>
      </c>
      <c r="J2" s="33">
        <v>452986</v>
      </c>
      <c r="K2" s="24">
        <v>11487180.75</v>
      </c>
      <c r="L2" s="33">
        <v>2183805.06</v>
      </c>
      <c r="M2" s="33">
        <v>7352075.5</v>
      </c>
      <c r="N2" s="33"/>
      <c r="O2" s="33">
        <v>2793770</v>
      </c>
      <c r="P2" s="33">
        <v>581558.41</v>
      </c>
      <c r="Q2" s="33">
        <v>1244226.54</v>
      </c>
      <c r="R2" s="219">
        <v>880602</v>
      </c>
      <c r="S2" s="33">
        <v>1040661</v>
      </c>
      <c r="T2" s="33">
        <v>6257722.1799999997</v>
      </c>
      <c r="U2" s="33"/>
      <c r="V2" s="33">
        <v>18792.39</v>
      </c>
    </row>
    <row r="3" spans="1:23" x14ac:dyDescent="0.25">
      <c r="A3" s="41">
        <v>2</v>
      </c>
      <c r="B3" s="6" t="s">
        <v>66</v>
      </c>
      <c r="C3" s="168"/>
      <c r="D3" s="6"/>
      <c r="E3" s="6"/>
      <c r="F3" s="33">
        <v>28464</v>
      </c>
      <c r="G3" s="49"/>
      <c r="H3" s="33"/>
      <c r="I3" s="49"/>
      <c r="J3" s="6"/>
      <c r="K3" s="49"/>
      <c r="L3" s="6"/>
      <c r="M3" s="6"/>
      <c r="N3" s="6"/>
      <c r="O3" s="6"/>
      <c r="P3" s="6"/>
      <c r="Q3" s="33">
        <v>2949306.28</v>
      </c>
      <c r="R3" s="220"/>
      <c r="S3" s="6"/>
      <c r="T3" s="6"/>
      <c r="U3" s="6"/>
      <c r="V3" s="6"/>
    </row>
    <row r="4" spans="1:23" x14ac:dyDescent="0.25">
      <c r="A4" s="41" t="s">
        <v>17</v>
      </c>
      <c r="B4" s="44" t="s">
        <v>56</v>
      </c>
      <c r="C4" s="169">
        <v>6780617</v>
      </c>
      <c r="D4" s="33"/>
      <c r="E4" s="33">
        <v>21741.83</v>
      </c>
      <c r="F4" s="37"/>
      <c r="G4" s="24">
        <v>382000</v>
      </c>
      <c r="H4" s="33">
        <v>790636.18</v>
      </c>
      <c r="I4" s="24">
        <v>553004</v>
      </c>
      <c r="J4" s="38">
        <v>158000</v>
      </c>
      <c r="K4" s="24">
        <v>0</v>
      </c>
      <c r="L4" s="33">
        <v>2292888.02</v>
      </c>
      <c r="M4" s="33">
        <v>1802204.04</v>
      </c>
      <c r="N4" s="33"/>
      <c r="O4" s="33">
        <v>65000</v>
      </c>
      <c r="P4" s="33">
        <v>1128468.94</v>
      </c>
      <c r="Q4" s="33"/>
      <c r="R4" s="220"/>
      <c r="S4" s="33"/>
      <c r="T4" s="33">
        <v>430329.03</v>
      </c>
      <c r="U4" s="33"/>
      <c r="V4" s="33"/>
    </row>
    <row r="5" spans="1:23" x14ac:dyDescent="0.25">
      <c r="A5" s="41" t="s">
        <v>18</v>
      </c>
      <c r="B5" s="44" t="s">
        <v>57</v>
      </c>
      <c r="C5" s="169">
        <v>119280190.38</v>
      </c>
      <c r="D5" s="33">
        <v>4672311.3</v>
      </c>
      <c r="E5" s="33">
        <v>0</v>
      </c>
      <c r="F5" s="37"/>
      <c r="G5" s="24">
        <v>5000</v>
      </c>
      <c r="H5" s="33"/>
      <c r="I5" s="24"/>
      <c r="J5" s="38">
        <v>3370000</v>
      </c>
      <c r="K5" s="24">
        <v>0</v>
      </c>
      <c r="L5" s="33"/>
      <c r="M5" s="33"/>
      <c r="N5" s="33">
        <v>1536706</v>
      </c>
      <c r="O5" s="33">
        <v>230000</v>
      </c>
      <c r="P5" s="33">
        <v>236741.4</v>
      </c>
      <c r="Q5" s="33"/>
      <c r="R5" s="221"/>
      <c r="S5" s="33">
        <v>69627</v>
      </c>
      <c r="T5" s="33">
        <v>0</v>
      </c>
      <c r="U5" s="33"/>
      <c r="V5" s="33"/>
    </row>
    <row r="6" spans="1:23" x14ac:dyDescent="0.25">
      <c r="A6" s="41">
        <v>3</v>
      </c>
      <c r="B6" s="6" t="s">
        <v>24</v>
      </c>
      <c r="C6" s="169">
        <v>51715372.109999999</v>
      </c>
      <c r="D6" s="33">
        <v>41148813.079999998</v>
      </c>
      <c r="E6" s="33">
        <v>1231319.51</v>
      </c>
      <c r="F6" s="33">
        <v>2145233</v>
      </c>
      <c r="G6" s="24">
        <v>142000</v>
      </c>
      <c r="H6" s="33">
        <v>2453196.37</v>
      </c>
      <c r="I6" s="24">
        <v>1058622</v>
      </c>
      <c r="J6" s="33">
        <v>51515670</v>
      </c>
      <c r="K6" s="24">
        <v>30718244</v>
      </c>
      <c r="L6" s="33">
        <v>4199453.87</v>
      </c>
      <c r="M6" s="33">
        <v>1514012.32</v>
      </c>
      <c r="N6" s="33"/>
      <c r="O6" s="33">
        <v>2487854</v>
      </c>
      <c r="P6" s="33">
        <v>1506957.45</v>
      </c>
      <c r="Q6" s="33">
        <v>884016.52</v>
      </c>
      <c r="R6" s="33">
        <v>2247269</v>
      </c>
      <c r="S6" s="33">
        <v>480974</v>
      </c>
      <c r="T6" s="33">
        <v>2382697.1800000002</v>
      </c>
      <c r="U6" s="33"/>
      <c r="V6" s="33">
        <v>56347.4</v>
      </c>
    </row>
    <row r="7" spans="1:23" x14ac:dyDescent="0.25">
      <c r="A7" s="41">
        <v>4</v>
      </c>
      <c r="B7" s="6" t="s">
        <v>25</v>
      </c>
      <c r="C7" s="169">
        <v>72520172.950000003</v>
      </c>
      <c r="D7" s="23">
        <v>110295640</v>
      </c>
      <c r="E7" s="23">
        <v>22072113.350000001</v>
      </c>
      <c r="F7" s="33">
        <v>158437</v>
      </c>
      <c r="G7" s="24">
        <v>2245000</v>
      </c>
      <c r="H7" s="33">
        <v>3356300.65</v>
      </c>
      <c r="I7" s="24">
        <v>1961018</v>
      </c>
      <c r="J7" s="23">
        <v>62000000</v>
      </c>
      <c r="K7" s="24">
        <v>10272179.689999999</v>
      </c>
      <c r="L7" s="33">
        <v>2227636.15</v>
      </c>
      <c r="M7" s="23">
        <v>20176689.48</v>
      </c>
      <c r="N7" s="33">
        <v>16998358.09</v>
      </c>
      <c r="O7" s="33">
        <v>11160854</v>
      </c>
      <c r="P7" s="33">
        <v>3533152.36</v>
      </c>
      <c r="Q7" s="33">
        <v>682775.8</v>
      </c>
      <c r="R7" s="33">
        <v>1953725</v>
      </c>
      <c r="S7" s="23">
        <v>6082037</v>
      </c>
      <c r="T7" s="33">
        <v>16451630.32</v>
      </c>
      <c r="U7" s="23">
        <v>36928.18</v>
      </c>
      <c r="V7" s="33"/>
    </row>
    <row r="8" spans="1:23" x14ac:dyDescent="0.25">
      <c r="A8" s="41">
        <v>5</v>
      </c>
      <c r="B8" s="6" t="s">
        <v>67</v>
      </c>
      <c r="C8" s="169">
        <v>2650000</v>
      </c>
      <c r="D8" s="33">
        <v>404360</v>
      </c>
      <c r="E8" s="33">
        <v>160177.82999999999</v>
      </c>
      <c r="F8" s="33">
        <v>117205</v>
      </c>
      <c r="G8" s="24">
        <v>206000</v>
      </c>
      <c r="H8" s="33">
        <v>0</v>
      </c>
      <c r="I8" s="24">
        <v>0</v>
      </c>
      <c r="J8" s="33">
        <v>1776415.62</v>
      </c>
      <c r="K8" s="24">
        <v>0</v>
      </c>
      <c r="L8" s="33">
        <v>224000</v>
      </c>
      <c r="M8" s="33">
        <v>148315.78</v>
      </c>
      <c r="N8" s="33"/>
      <c r="O8" s="33">
        <v>887000</v>
      </c>
      <c r="P8" s="33">
        <v>17110</v>
      </c>
      <c r="Q8" s="33">
        <v>8000</v>
      </c>
      <c r="R8" s="33">
        <v>29240</v>
      </c>
      <c r="S8" s="33">
        <v>1279</v>
      </c>
      <c r="T8" s="33">
        <v>0</v>
      </c>
      <c r="U8" s="33"/>
      <c r="V8" s="33"/>
    </row>
    <row r="9" spans="1:23" x14ac:dyDescent="0.25">
      <c r="A9" s="41">
        <v>6</v>
      </c>
      <c r="B9" s="6" t="s">
        <v>27</v>
      </c>
      <c r="C9" s="169">
        <v>76302431.569999993</v>
      </c>
      <c r="D9" s="33">
        <v>73800000</v>
      </c>
      <c r="E9" s="33">
        <v>6058976.9400000004</v>
      </c>
      <c r="F9" s="23">
        <v>12332519</v>
      </c>
      <c r="G9" s="23">
        <v>7185000</v>
      </c>
      <c r="H9" s="23">
        <v>10096774.220000001</v>
      </c>
      <c r="I9" s="24"/>
      <c r="J9" s="33">
        <v>50000000</v>
      </c>
      <c r="K9" s="24">
        <v>31155568</v>
      </c>
      <c r="L9" s="33">
        <v>4061947.52</v>
      </c>
      <c r="M9" s="33">
        <v>16179676.34</v>
      </c>
      <c r="N9" s="23">
        <v>41866447.090000004</v>
      </c>
      <c r="O9" s="23">
        <v>22321709</v>
      </c>
      <c r="P9" s="23">
        <v>4820618.3099999996</v>
      </c>
      <c r="Q9" s="33">
        <v>1953048</v>
      </c>
      <c r="R9" s="33">
        <v>1839004</v>
      </c>
      <c r="S9" s="33">
        <v>2681551</v>
      </c>
      <c r="T9" s="23">
        <v>54809452.340000004</v>
      </c>
      <c r="U9" s="33"/>
      <c r="V9" s="23"/>
    </row>
    <row r="10" spans="1:23" x14ac:dyDescent="0.25">
      <c r="A10" s="41">
        <v>7</v>
      </c>
      <c r="B10" s="6" t="s">
        <v>28</v>
      </c>
      <c r="C10" s="169">
        <v>2715030.07</v>
      </c>
      <c r="D10" s="33">
        <v>2543262.98</v>
      </c>
      <c r="E10" s="33">
        <v>897333.49</v>
      </c>
      <c r="F10" s="33">
        <v>29780</v>
      </c>
      <c r="G10" s="24">
        <v>420000</v>
      </c>
      <c r="H10" s="33">
        <v>600000</v>
      </c>
      <c r="I10" s="24">
        <v>295033</v>
      </c>
      <c r="J10" s="33">
        <v>157954.97</v>
      </c>
      <c r="K10" s="24">
        <v>1535963.22</v>
      </c>
      <c r="L10" s="33">
        <v>502528.48</v>
      </c>
      <c r="M10" s="33">
        <v>137088.24</v>
      </c>
      <c r="N10" s="33"/>
      <c r="O10" s="33">
        <v>760332</v>
      </c>
      <c r="P10" s="33">
        <v>232551.33</v>
      </c>
      <c r="Q10" s="33">
        <v>232398.29</v>
      </c>
      <c r="R10" s="33">
        <v>547708</v>
      </c>
      <c r="S10" s="33"/>
      <c r="T10" s="33">
        <v>943345.67</v>
      </c>
      <c r="U10" s="33"/>
      <c r="V10" s="33">
        <v>18792.39</v>
      </c>
    </row>
    <row r="11" spans="1:23" x14ac:dyDescent="0.25">
      <c r="A11" s="41">
        <v>8</v>
      </c>
      <c r="B11" s="6" t="s">
        <v>29</v>
      </c>
      <c r="C11" s="169">
        <v>512755.22</v>
      </c>
      <c r="D11" s="33"/>
      <c r="E11" s="33"/>
      <c r="F11" s="33">
        <v>420106</v>
      </c>
      <c r="G11" s="24">
        <v>3400000</v>
      </c>
      <c r="H11" s="33">
        <v>376855.92</v>
      </c>
      <c r="I11" s="24">
        <v>518932</v>
      </c>
      <c r="J11" s="33"/>
      <c r="K11" s="24">
        <v>1513602.35</v>
      </c>
      <c r="L11" s="33">
        <v>436808</v>
      </c>
      <c r="M11" s="33">
        <v>130821.26</v>
      </c>
      <c r="N11" s="33">
        <v>3606652</v>
      </c>
      <c r="O11" s="33">
        <v>8221173</v>
      </c>
      <c r="P11" s="33">
        <v>1045293.41</v>
      </c>
      <c r="Q11" s="33">
        <v>1664063.99</v>
      </c>
      <c r="R11" s="33">
        <v>769033</v>
      </c>
      <c r="S11" s="33">
        <v>176883</v>
      </c>
      <c r="T11" s="33">
        <v>13072883</v>
      </c>
      <c r="U11" s="33"/>
      <c r="V11" s="33">
        <v>56347.4</v>
      </c>
    </row>
    <row r="12" spans="1:23" x14ac:dyDescent="0.25">
      <c r="A12" s="41">
        <v>9</v>
      </c>
      <c r="B12" s="6" t="s">
        <v>30</v>
      </c>
      <c r="C12" s="169">
        <v>5116954.1500000004</v>
      </c>
      <c r="D12" s="33">
        <v>6089220.0099999998</v>
      </c>
      <c r="E12" s="33">
        <v>0</v>
      </c>
      <c r="F12" s="33">
        <v>431421</v>
      </c>
      <c r="G12" s="24">
        <v>0</v>
      </c>
      <c r="H12" s="33">
        <v>163644</v>
      </c>
      <c r="I12" s="24">
        <v>801338</v>
      </c>
      <c r="J12" s="33">
        <v>878448</v>
      </c>
      <c r="K12" s="24">
        <v>2327212</v>
      </c>
      <c r="L12" s="33">
        <v>12000.02</v>
      </c>
      <c r="M12" s="33">
        <v>758728.94</v>
      </c>
      <c r="N12" s="33"/>
      <c r="O12" s="33">
        <v>29493</v>
      </c>
      <c r="P12" s="33">
        <v>639160.93999999994</v>
      </c>
      <c r="Q12" s="33">
        <v>3049283.77</v>
      </c>
      <c r="R12" s="33">
        <v>408741</v>
      </c>
      <c r="S12" s="33">
        <v>56289</v>
      </c>
      <c r="T12" s="33">
        <v>565477.81999999995</v>
      </c>
      <c r="U12" s="33"/>
      <c r="V12" s="33"/>
    </row>
    <row r="13" spans="1:23" x14ac:dyDescent="0.25">
      <c r="A13" s="41">
        <v>10</v>
      </c>
      <c r="B13" s="6" t="s">
        <v>31</v>
      </c>
      <c r="C13" s="169">
        <v>2215090.4</v>
      </c>
      <c r="D13" s="33">
        <v>490673</v>
      </c>
      <c r="E13" s="33">
        <v>57998.84</v>
      </c>
      <c r="F13" s="33">
        <v>3894001</v>
      </c>
      <c r="G13" s="24">
        <v>0</v>
      </c>
      <c r="H13" s="33"/>
      <c r="I13" s="24">
        <v>307372</v>
      </c>
      <c r="J13" s="33"/>
      <c r="K13" s="24">
        <v>803786</v>
      </c>
      <c r="L13" s="33">
        <v>96876.57</v>
      </c>
      <c r="M13" s="33"/>
      <c r="N13" s="33"/>
      <c r="O13" s="33">
        <v>100000</v>
      </c>
      <c r="P13" s="33">
        <v>0</v>
      </c>
      <c r="Q13" s="212">
        <v>1519191.12</v>
      </c>
      <c r="R13" s="33">
        <v>387146</v>
      </c>
      <c r="S13" s="33">
        <v>439090</v>
      </c>
      <c r="T13" s="33">
        <v>10232.209999999999</v>
      </c>
      <c r="U13" s="33"/>
      <c r="V13" s="33"/>
    </row>
    <row r="14" spans="1:23" x14ac:dyDescent="0.25">
      <c r="A14" s="41">
        <v>11</v>
      </c>
      <c r="B14" s="6" t="s">
        <v>32</v>
      </c>
      <c r="C14" s="169">
        <v>5135321.03</v>
      </c>
      <c r="D14" s="33">
        <v>9928355.5</v>
      </c>
      <c r="E14" s="33">
        <v>1087320.01</v>
      </c>
      <c r="F14" s="33">
        <v>2016792</v>
      </c>
      <c r="G14" s="24">
        <v>0</v>
      </c>
      <c r="H14" s="33">
        <v>2712211.49</v>
      </c>
      <c r="I14" s="24">
        <v>782645</v>
      </c>
      <c r="J14" s="33">
        <v>1930965</v>
      </c>
      <c r="K14" s="24">
        <v>2679073</v>
      </c>
      <c r="L14" s="33">
        <v>1452533.17</v>
      </c>
      <c r="M14" s="33">
        <v>161028.03</v>
      </c>
      <c r="N14" s="33"/>
      <c r="O14" s="33">
        <v>196000</v>
      </c>
      <c r="P14" s="33">
        <v>1806460.76</v>
      </c>
      <c r="Q14" s="213"/>
      <c r="R14" s="33">
        <v>1538470</v>
      </c>
      <c r="S14" s="33">
        <v>130458</v>
      </c>
      <c r="T14" s="33">
        <v>806182.36</v>
      </c>
      <c r="U14" s="33"/>
      <c r="V14" s="33"/>
    </row>
    <row r="15" spans="1:23" x14ac:dyDescent="0.25">
      <c r="A15" s="41">
        <v>12</v>
      </c>
      <c r="B15" s="6" t="s">
        <v>33</v>
      </c>
      <c r="C15" s="169">
        <v>5153461.42</v>
      </c>
      <c r="D15" s="33">
        <v>28200000</v>
      </c>
      <c r="E15" s="33"/>
      <c r="F15" s="33"/>
      <c r="G15" s="24">
        <v>1000000</v>
      </c>
      <c r="H15" s="33">
        <v>500662.99</v>
      </c>
      <c r="I15" s="24">
        <v>388809</v>
      </c>
      <c r="J15" s="33"/>
      <c r="K15" s="24">
        <v>2254543.2999999998</v>
      </c>
      <c r="L15" s="33">
        <v>20880</v>
      </c>
      <c r="M15" s="33">
        <v>166128.67000000001</v>
      </c>
      <c r="N15" s="33">
        <v>1103682</v>
      </c>
      <c r="O15" s="33">
        <v>2489000</v>
      </c>
      <c r="P15" s="33">
        <v>353959.08</v>
      </c>
      <c r="Q15" s="33">
        <v>854727.34</v>
      </c>
      <c r="R15" s="33">
        <v>1045842</v>
      </c>
      <c r="S15" s="33">
        <v>3736</v>
      </c>
      <c r="T15" s="33">
        <v>4657896</v>
      </c>
      <c r="U15" s="33"/>
      <c r="V15" s="33"/>
    </row>
    <row r="16" spans="1:23" x14ac:dyDescent="0.25">
      <c r="A16" s="41">
        <v>13</v>
      </c>
      <c r="B16" s="6" t="s">
        <v>150</v>
      </c>
      <c r="C16" s="169">
        <v>42480016.920000002</v>
      </c>
      <c r="D16" s="33"/>
      <c r="E16" s="33"/>
      <c r="F16" s="33">
        <v>433414</v>
      </c>
      <c r="G16" s="24">
        <v>1200000</v>
      </c>
      <c r="H16" s="33">
        <v>3057050.93</v>
      </c>
      <c r="I16" s="24">
        <v>1784768</v>
      </c>
      <c r="J16" s="33"/>
      <c r="K16" s="24">
        <v>25521018.899999999</v>
      </c>
      <c r="L16" s="33">
        <v>1940535.86</v>
      </c>
      <c r="M16" s="33">
        <v>534214.56000000006</v>
      </c>
      <c r="N16" s="33">
        <v>3900173</v>
      </c>
      <c r="O16" s="33">
        <v>4354830</v>
      </c>
      <c r="P16" s="33">
        <v>1584524.96</v>
      </c>
      <c r="Q16" s="33">
        <v>2022251.49</v>
      </c>
      <c r="R16" s="33">
        <v>2926775</v>
      </c>
      <c r="S16" s="33">
        <v>234446</v>
      </c>
      <c r="T16" s="33">
        <v>2569969.23</v>
      </c>
      <c r="U16" s="33"/>
      <c r="V16" s="33">
        <v>56347.4</v>
      </c>
    </row>
    <row r="17" spans="1:22" x14ac:dyDescent="0.25">
      <c r="A17" s="41">
        <v>14</v>
      </c>
      <c r="B17" s="6" t="s">
        <v>36</v>
      </c>
      <c r="C17" s="169">
        <v>9966332.0999999996</v>
      </c>
      <c r="D17" s="33">
        <v>0</v>
      </c>
      <c r="E17" s="33">
        <v>1001059.46</v>
      </c>
      <c r="F17" s="33">
        <v>385433</v>
      </c>
      <c r="G17" s="24">
        <v>166000</v>
      </c>
      <c r="H17" s="33"/>
      <c r="I17" s="24">
        <v>117895</v>
      </c>
      <c r="J17" s="33">
        <v>25488.3</v>
      </c>
      <c r="K17" s="24">
        <v>1126212.7</v>
      </c>
      <c r="L17" s="33">
        <v>1039860.53</v>
      </c>
      <c r="M17" s="33">
        <v>1011696.99</v>
      </c>
      <c r="N17" s="33">
        <v>147569</v>
      </c>
      <c r="O17" s="33">
        <v>1080447</v>
      </c>
      <c r="P17" s="33">
        <v>187546.48</v>
      </c>
      <c r="Q17" s="33">
        <v>306634.51</v>
      </c>
      <c r="R17" s="33">
        <v>238428</v>
      </c>
      <c r="S17" s="33"/>
      <c r="T17" s="33">
        <v>971463.8</v>
      </c>
      <c r="U17" s="33"/>
      <c r="V17" s="33"/>
    </row>
    <row r="18" spans="1:22" x14ac:dyDescent="0.25">
      <c r="A18" s="41">
        <v>15</v>
      </c>
      <c r="B18" s="6" t="s">
        <v>40</v>
      </c>
      <c r="C18" s="169">
        <v>1015195.15</v>
      </c>
      <c r="D18" s="33">
        <v>6515581</v>
      </c>
      <c r="E18" s="33">
        <v>208548.56</v>
      </c>
      <c r="F18" s="33">
        <v>744919</v>
      </c>
      <c r="G18" s="24">
        <v>0</v>
      </c>
      <c r="H18" s="33">
        <v>65032</v>
      </c>
      <c r="I18" s="24">
        <v>329422</v>
      </c>
      <c r="J18" s="33">
        <v>1600000</v>
      </c>
      <c r="K18" s="24">
        <v>1532675.15</v>
      </c>
      <c r="L18" s="33">
        <v>39871.93</v>
      </c>
      <c r="M18" s="33">
        <v>8455.25</v>
      </c>
      <c r="N18" s="33"/>
      <c r="O18" s="33">
        <v>350000</v>
      </c>
      <c r="P18" s="33">
        <v>250145.12</v>
      </c>
      <c r="Q18" s="33"/>
      <c r="R18" s="33">
        <v>286766</v>
      </c>
      <c r="S18" s="33"/>
      <c r="T18" s="33">
        <v>50295.95</v>
      </c>
      <c r="U18" s="33"/>
      <c r="V18" s="33"/>
    </row>
    <row r="19" spans="1:22" x14ac:dyDescent="0.25">
      <c r="A19" s="41">
        <v>16</v>
      </c>
      <c r="B19" s="6" t="s">
        <v>41</v>
      </c>
      <c r="C19" s="169">
        <v>8928819.0500000007</v>
      </c>
      <c r="D19" s="33">
        <v>4500000</v>
      </c>
      <c r="E19" s="33">
        <v>11917.35</v>
      </c>
      <c r="F19" s="33"/>
      <c r="G19" s="24">
        <v>1028000</v>
      </c>
      <c r="H19" s="33">
        <v>545174</v>
      </c>
      <c r="I19" s="24">
        <v>270908</v>
      </c>
      <c r="J19" s="33"/>
      <c r="K19" s="24">
        <v>14399152.949999999</v>
      </c>
      <c r="L19" s="33">
        <v>0</v>
      </c>
      <c r="M19" s="33">
        <v>2463430.0699999998</v>
      </c>
      <c r="N19" s="33"/>
      <c r="O19" s="33"/>
      <c r="P19" s="33">
        <v>495500.32</v>
      </c>
      <c r="Q19" s="33">
        <v>1087479.1299999999</v>
      </c>
      <c r="R19" s="33">
        <v>105664</v>
      </c>
      <c r="S19" s="33"/>
      <c r="T19" s="33">
        <v>1278406.54</v>
      </c>
      <c r="U19" s="33"/>
      <c r="V19" s="33"/>
    </row>
    <row r="20" spans="1:22" x14ac:dyDescent="0.25">
      <c r="A20" s="41">
        <v>17</v>
      </c>
      <c r="B20" s="6" t="s">
        <v>42</v>
      </c>
      <c r="C20" s="169">
        <v>29412442.32</v>
      </c>
      <c r="D20" s="33"/>
      <c r="E20" s="33">
        <v>300000</v>
      </c>
      <c r="F20" s="33">
        <v>9338161.4399999995</v>
      </c>
      <c r="G20" s="24">
        <v>428000</v>
      </c>
      <c r="H20" s="33">
        <v>399457.34</v>
      </c>
      <c r="I20" s="23">
        <v>2421212</v>
      </c>
      <c r="J20" s="33">
        <v>18099882</v>
      </c>
      <c r="K20" s="23">
        <v>44226921.369999997</v>
      </c>
      <c r="L20" s="23">
        <v>17620062.82</v>
      </c>
      <c r="M20" s="33">
        <v>13683101</v>
      </c>
      <c r="N20" s="33">
        <v>10084857.189999999</v>
      </c>
      <c r="O20" s="33">
        <v>2360000</v>
      </c>
      <c r="P20" s="33">
        <v>0</v>
      </c>
      <c r="Q20" s="23">
        <v>5358495.43</v>
      </c>
      <c r="R20" s="23">
        <v>4058677</v>
      </c>
      <c r="S20" s="33">
        <v>1248273</v>
      </c>
      <c r="T20" s="33">
        <v>3331768.21</v>
      </c>
      <c r="U20" s="33"/>
      <c r="V20" s="33"/>
    </row>
    <row r="21" spans="1:22" s="116" customFormat="1" x14ac:dyDescent="0.25">
      <c r="B21" s="48" t="s">
        <v>69</v>
      </c>
      <c r="C21" s="170">
        <v>494387356.92000002</v>
      </c>
      <c r="D21" s="120">
        <v>317767952.64999998</v>
      </c>
      <c r="E21" s="120">
        <v>36284288.109999999</v>
      </c>
      <c r="F21" s="120">
        <v>32475885.440000001</v>
      </c>
      <c r="G21" s="120">
        <v>19694000</v>
      </c>
      <c r="H21" s="120">
        <v>28726997.670000002</v>
      </c>
      <c r="I21" s="120">
        <v>12436255</v>
      </c>
      <c r="J21" s="120">
        <v>191965809.88999999</v>
      </c>
      <c r="K21" s="120">
        <v>181553333.38</v>
      </c>
      <c r="L21" s="120">
        <v>38351688</v>
      </c>
      <c r="M21" s="120">
        <v>66227666.469999999</v>
      </c>
      <c r="N21" s="120" t="s">
        <v>151</v>
      </c>
      <c r="O21" s="120">
        <v>59887462</v>
      </c>
      <c r="P21" s="120">
        <v>18419749.27</v>
      </c>
      <c r="Q21" s="120">
        <v>23815898.210000001</v>
      </c>
      <c r="R21" s="120">
        <v>19263090</v>
      </c>
      <c r="S21" s="120">
        <v>12645304</v>
      </c>
      <c r="T21" s="120">
        <v>108589751.84</v>
      </c>
      <c r="U21" s="120">
        <v>36928.18</v>
      </c>
      <c r="V21" s="120">
        <v>206626.98</v>
      </c>
    </row>
    <row r="22" spans="1:22" x14ac:dyDescent="0.25">
      <c r="D22" s="4"/>
      <c r="E22" s="4"/>
      <c r="F22" s="4"/>
      <c r="G22" s="4"/>
      <c r="H22" s="4"/>
      <c r="I22" s="4"/>
      <c r="J22" s="4"/>
      <c r="K22" s="4"/>
      <c r="L22" s="4"/>
      <c r="M22" s="4"/>
      <c r="N22" s="4"/>
      <c r="O22" s="4"/>
      <c r="P22" s="4"/>
      <c r="Q22" s="4"/>
      <c r="R22" s="4"/>
      <c r="S22" s="4"/>
      <c r="T22" s="4"/>
    </row>
    <row r="23" spans="1:22" x14ac:dyDescent="0.25">
      <c r="B23" s="3" t="s">
        <v>140</v>
      </c>
      <c r="D23" s="4"/>
      <c r="E23" s="4"/>
      <c r="F23" s="4"/>
      <c r="G23" s="4"/>
      <c r="H23" s="4"/>
      <c r="I23" s="4"/>
      <c r="J23" s="4"/>
      <c r="K23" s="4"/>
      <c r="L23" s="4"/>
      <c r="M23" s="4"/>
      <c r="N23" s="4"/>
      <c r="O23" s="4"/>
      <c r="P23" s="4"/>
      <c r="Q23" s="4"/>
      <c r="R23" s="4"/>
      <c r="S23" s="4"/>
      <c r="T23" s="4"/>
    </row>
    <row r="25" spans="1:22" x14ac:dyDescent="0.25">
      <c r="D25" s="105"/>
    </row>
  </sheetData>
  <mergeCells count="2">
    <mergeCell ref="Q13:Q14"/>
    <mergeCell ref="R2:R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J1" sqref="J1"/>
    </sheetView>
  </sheetViews>
  <sheetFormatPr baseColWidth="10" defaultColWidth="11.5703125" defaultRowHeight="15" x14ac:dyDescent="0.25"/>
  <cols>
    <col min="1" max="1" width="3.7109375" style="25" bestFit="1" customWidth="1"/>
    <col min="2" max="2" width="58.5703125" style="25" customWidth="1"/>
    <col min="3" max="3" width="22.28515625" style="25" customWidth="1"/>
    <col min="4" max="4" width="13.5703125" style="25" bestFit="1" customWidth="1"/>
    <col min="5" max="9" width="12.5703125" style="25" bestFit="1" customWidth="1"/>
    <col min="10" max="11" width="13.5703125" style="25" bestFit="1" customWidth="1"/>
    <col min="12" max="12" width="12.5703125" style="25" bestFit="1" customWidth="1"/>
    <col min="13" max="13" width="13.5703125" style="25" bestFit="1" customWidth="1"/>
    <col min="14" max="20" width="12.5703125" style="25" bestFit="1" customWidth="1"/>
    <col min="21" max="16384" width="11.5703125" style="25"/>
  </cols>
  <sheetData>
    <row r="1" spans="1:20" x14ac:dyDescent="0.25">
      <c r="A1" s="50"/>
      <c r="B1" s="10">
        <v>2008</v>
      </c>
      <c r="C1" s="10" t="s">
        <v>81</v>
      </c>
      <c r="D1" s="10" t="s">
        <v>0</v>
      </c>
      <c r="E1" s="10" t="s">
        <v>1</v>
      </c>
      <c r="F1" s="10" t="s">
        <v>46</v>
      </c>
      <c r="G1" s="10" t="s">
        <v>47</v>
      </c>
      <c r="H1" s="10" t="s">
        <v>4</v>
      </c>
      <c r="I1" s="10" t="s">
        <v>5</v>
      </c>
      <c r="J1" s="10" t="s">
        <v>6</v>
      </c>
      <c r="K1" s="10" t="s">
        <v>48</v>
      </c>
      <c r="L1" s="10" t="s">
        <v>8</v>
      </c>
      <c r="M1" s="10" t="s">
        <v>49</v>
      </c>
      <c r="N1" s="10" t="s">
        <v>9</v>
      </c>
      <c r="O1" s="10" t="s">
        <v>10</v>
      </c>
      <c r="P1" s="10" t="s">
        <v>15</v>
      </c>
      <c r="Q1" s="10" t="s">
        <v>50</v>
      </c>
      <c r="R1" s="10" t="s">
        <v>51</v>
      </c>
      <c r="S1" s="10" t="s">
        <v>52</v>
      </c>
      <c r="T1" s="10" t="s">
        <v>19</v>
      </c>
    </row>
    <row r="2" spans="1:20" x14ac:dyDescent="0.25">
      <c r="A2" s="22">
        <v>1</v>
      </c>
      <c r="B2" s="51" t="s">
        <v>54</v>
      </c>
      <c r="C2" s="166">
        <v>14800654.82</v>
      </c>
      <c r="D2" s="52">
        <v>23268614.129999999</v>
      </c>
      <c r="E2" s="52">
        <v>1626789.17</v>
      </c>
      <c r="F2" s="52">
        <v>1075406</v>
      </c>
      <c r="G2" s="52">
        <v>2102000</v>
      </c>
      <c r="H2" s="52">
        <v>1247500</v>
      </c>
      <c r="I2" s="53">
        <v>0</v>
      </c>
      <c r="J2" s="53"/>
      <c r="K2" s="52">
        <v>13173458.210000001</v>
      </c>
      <c r="L2" s="52">
        <v>938804</v>
      </c>
      <c r="M2" s="52">
        <v>15405718.33</v>
      </c>
      <c r="N2" s="52">
        <v>2259875</v>
      </c>
      <c r="O2" s="53"/>
      <c r="P2" s="52">
        <v>850521</v>
      </c>
      <c r="Q2" s="52">
        <v>3031840</v>
      </c>
      <c r="R2" s="52">
        <v>99395.27</v>
      </c>
      <c r="S2" s="52">
        <v>1276097</v>
      </c>
      <c r="T2" s="52">
        <v>1372217</v>
      </c>
    </row>
    <row r="3" spans="1:20" x14ac:dyDescent="0.25">
      <c r="A3" s="22">
        <v>2</v>
      </c>
      <c r="B3" s="51" t="s">
        <v>55</v>
      </c>
      <c r="C3" s="51"/>
      <c r="D3" s="53"/>
      <c r="E3" s="53"/>
      <c r="F3" s="53"/>
      <c r="G3" s="53"/>
      <c r="H3" s="53"/>
      <c r="I3" s="53"/>
      <c r="J3" s="53"/>
      <c r="K3" s="53"/>
      <c r="L3" s="53"/>
      <c r="M3" s="53"/>
      <c r="N3" s="53"/>
      <c r="O3" s="53"/>
      <c r="P3" s="53"/>
      <c r="Q3" s="53"/>
      <c r="R3" s="53"/>
      <c r="S3" s="52">
        <v>2629726</v>
      </c>
      <c r="T3" s="53"/>
    </row>
    <row r="4" spans="1:20" x14ac:dyDescent="0.25">
      <c r="A4" s="22" t="s">
        <v>17</v>
      </c>
      <c r="B4" s="51" t="s">
        <v>22</v>
      </c>
      <c r="C4" s="166">
        <v>127416021.31</v>
      </c>
      <c r="D4" s="53"/>
      <c r="E4" s="52">
        <v>104617.76</v>
      </c>
      <c r="F4" s="52">
        <v>33555</v>
      </c>
      <c r="G4" s="52">
        <v>485000</v>
      </c>
      <c r="H4" s="52">
        <v>1167472.6499999999</v>
      </c>
      <c r="I4" s="53"/>
      <c r="J4" s="52">
        <v>11470.22</v>
      </c>
      <c r="K4" s="53"/>
      <c r="L4" s="52">
        <v>1060151</v>
      </c>
      <c r="M4" s="52">
        <v>577066.47</v>
      </c>
      <c r="N4" s="52">
        <v>156536</v>
      </c>
      <c r="O4" s="53"/>
      <c r="P4" s="53"/>
      <c r="Q4" s="52">
        <v>29900</v>
      </c>
      <c r="R4" s="52">
        <v>293471.69</v>
      </c>
      <c r="S4" s="53"/>
      <c r="T4" s="52">
        <v>790375</v>
      </c>
    </row>
    <row r="5" spans="1:20" x14ac:dyDescent="0.25">
      <c r="A5" s="22" t="s">
        <v>18</v>
      </c>
      <c r="B5" s="51" t="s">
        <v>23</v>
      </c>
      <c r="C5" s="166">
        <v>48102055.200000003</v>
      </c>
      <c r="D5" s="52">
        <v>988844.11</v>
      </c>
      <c r="E5" s="53">
        <v>0</v>
      </c>
      <c r="F5" s="52">
        <v>132569</v>
      </c>
      <c r="G5" s="52">
        <v>165000</v>
      </c>
      <c r="H5" s="53"/>
      <c r="I5" s="53"/>
      <c r="J5" s="52">
        <v>67503.75</v>
      </c>
      <c r="K5" s="53"/>
      <c r="L5" s="53"/>
      <c r="M5" s="52">
        <v>475141.62</v>
      </c>
      <c r="N5" s="52">
        <v>895000</v>
      </c>
      <c r="O5" s="52">
        <v>1720000</v>
      </c>
      <c r="P5" s="52">
        <v>185493</v>
      </c>
      <c r="Q5" s="52">
        <v>774937</v>
      </c>
      <c r="R5" s="53"/>
      <c r="S5" s="53"/>
      <c r="T5" s="52">
        <v>30000</v>
      </c>
    </row>
    <row r="6" spans="1:20" x14ac:dyDescent="0.25">
      <c r="A6" s="22">
        <v>3</v>
      </c>
      <c r="B6" s="51" t="s">
        <v>24</v>
      </c>
      <c r="C6" s="166">
        <v>9472481.5600000005</v>
      </c>
      <c r="D6" s="24">
        <v>105725143.06</v>
      </c>
      <c r="E6" s="52">
        <v>336319</v>
      </c>
      <c r="F6" s="53"/>
      <c r="G6" s="52">
        <v>607000</v>
      </c>
      <c r="H6" s="52">
        <v>2069032.33</v>
      </c>
      <c r="I6" s="52">
        <v>698700</v>
      </c>
      <c r="J6" s="52">
        <v>767630.39</v>
      </c>
      <c r="K6" s="52">
        <v>2786226.84</v>
      </c>
      <c r="L6" s="52">
        <v>2753050</v>
      </c>
      <c r="M6" s="52">
        <v>1843904.4</v>
      </c>
      <c r="N6" s="52">
        <v>3650665</v>
      </c>
      <c r="O6" s="53"/>
      <c r="P6" s="52">
        <v>603783</v>
      </c>
      <c r="Q6" s="52">
        <v>1110821</v>
      </c>
      <c r="R6" s="52">
        <v>3269816.31</v>
      </c>
      <c r="S6" s="52">
        <v>337700</v>
      </c>
      <c r="T6" s="52">
        <v>2941372</v>
      </c>
    </row>
    <row r="7" spans="1:20" x14ac:dyDescent="0.25">
      <c r="A7" s="22">
        <v>4</v>
      </c>
      <c r="B7" s="51" t="s">
        <v>60</v>
      </c>
      <c r="C7" s="166">
        <v>54755096.640000001</v>
      </c>
      <c r="D7" s="52">
        <v>99843070.209999993</v>
      </c>
      <c r="E7" s="24">
        <v>15682107.220000001</v>
      </c>
      <c r="F7" s="52">
        <v>1922666</v>
      </c>
      <c r="G7" s="52">
        <v>2500000</v>
      </c>
      <c r="H7" s="52">
        <v>4421912.28</v>
      </c>
      <c r="I7" s="222">
        <v>1644000</v>
      </c>
      <c r="J7" s="198">
        <v>97000000</v>
      </c>
      <c r="K7" s="52">
        <v>42155280.200000003</v>
      </c>
      <c r="L7" s="52">
        <v>1447620</v>
      </c>
      <c r="M7" s="52">
        <v>17542284.359999999</v>
      </c>
      <c r="N7" s="24">
        <v>31830179</v>
      </c>
      <c r="O7" s="53"/>
      <c r="P7" s="24">
        <v>5394000</v>
      </c>
      <c r="Q7" s="24">
        <v>21682960.82</v>
      </c>
      <c r="R7" s="24">
        <v>7956196.3600000003</v>
      </c>
      <c r="S7" s="52">
        <v>591859</v>
      </c>
      <c r="T7" s="52">
        <v>1768305</v>
      </c>
    </row>
    <row r="8" spans="1:20" x14ac:dyDescent="0.25">
      <c r="A8" s="22">
        <v>5</v>
      </c>
      <c r="B8" s="51" t="s">
        <v>62</v>
      </c>
      <c r="C8" s="166">
        <v>61805197.950000003</v>
      </c>
      <c r="D8" s="52">
        <v>73709933.650000006</v>
      </c>
      <c r="E8" s="52">
        <v>11252458.800000001</v>
      </c>
      <c r="F8" s="24">
        <v>30496430</v>
      </c>
      <c r="G8" s="24">
        <v>7100000</v>
      </c>
      <c r="H8" s="24">
        <v>6838871</v>
      </c>
      <c r="I8" s="222"/>
      <c r="J8" s="200"/>
      <c r="K8" s="52">
        <v>22868352.34</v>
      </c>
      <c r="L8" s="53"/>
      <c r="M8" s="24">
        <v>72690000</v>
      </c>
      <c r="N8" s="52">
        <v>14505700</v>
      </c>
      <c r="O8" s="53"/>
      <c r="P8" s="52">
        <v>3690000</v>
      </c>
      <c r="Q8" s="52">
        <v>18357177</v>
      </c>
      <c r="R8" s="52">
        <v>6708569</v>
      </c>
      <c r="S8" s="52">
        <v>2039608</v>
      </c>
      <c r="T8" s="52">
        <v>1230796</v>
      </c>
    </row>
    <row r="9" spans="1:20" x14ac:dyDescent="0.25">
      <c r="A9" s="22">
        <v>6</v>
      </c>
      <c r="B9" s="51" t="s">
        <v>64</v>
      </c>
      <c r="C9" s="166">
        <v>1567628</v>
      </c>
      <c r="D9" s="52">
        <v>2585163.9</v>
      </c>
      <c r="E9" s="52">
        <v>1145854.33</v>
      </c>
      <c r="F9" s="52">
        <v>192460.85</v>
      </c>
      <c r="G9" s="52">
        <v>931000</v>
      </c>
      <c r="H9" s="52">
        <v>150000</v>
      </c>
      <c r="I9" s="53"/>
      <c r="J9" s="52">
        <v>378468.49</v>
      </c>
      <c r="K9" s="52">
        <v>1549933.94</v>
      </c>
      <c r="L9" s="52">
        <v>783467</v>
      </c>
      <c r="M9" s="52">
        <v>685478.69</v>
      </c>
      <c r="N9" s="52">
        <v>113150</v>
      </c>
      <c r="O9" s="53"/>
      <c r="P9" s="52">
        <v>2664</v>
      </c>
      <c r="Q9" s="52">
        <v>682900</v>
      </c>
      <c r="R9" s="52">
        <v>60086.66</v>
      </c>
      <c r="S9" s="52">
        <v>281059</v>
      </c>
      <c r="T9" s="52">
        <v>194281</v>
      </c>
    </row>
    <row r="10" spans="1:20" x14ac:dyDescent="0.25">
      <c r="A10" s="22">
        <v>7</v>
      </c>
      <c r="B10" s="51" t="s">
        <v>29</v>
      </c>
      <c r="C10" s="166">
        <v>1154220.1200000001</v>
      </c>
      <c r="D10" s="53"/>
      <c r="E10" s="52">
        <v>4885840.2699999996</v>
      </c>
      <c r="F10" s="52">
        <v>1253946</v>
      </c>
      <c r="G10" s="52">
        <v>3409000</v>
      </c>
      <c r="H10" s="52">
        <v>506000</v>
      </c>
      <c r="I10" s="52">
        <v>1322010</v>
      </c>
      <c r="J10" s="52">
        <v>2344.33</v>
      </c>
      <c r="K10" s="52">
        <v>6358934.3600000003</v>
      </c>
      <c r="L10" s="52">
        <v>2866428</v>
      </c>
      <c r="M10" s="52">
        <v>13158000</v>
      </c>
      <c r="N10" s="53"/>
      <c r="O10" s="52">
        <v>3100600</v>
      </c>
      <c r="P10" s="53"/>
      <c r="Q10" s="52">
        <v>4830272</v>
      </c>
      <c r="R10" s="52">
        <v>716256.27</v>
      </c>
      <c r="S10" s="52">
        <v>2035306</v>
      </c>
      <c r="T10" s="52">
        <v>537840</v>
      </c>
    </row>
    <row r="11" spans="1:20" x14ac:dyDescent="0.25">
      <c r="A11" s="22">
        <v>8</v>
      </c>
      <c r="B11" s="54" t="s">
        <v>30</v>
      </c>
      <c r="C11" s="166">
        <v>505067.91</v>
      </c>
      <c r="D11" s="52">
        <v>1001049.7</v>
      </c>
      <c r="E11" s="53">
        <v>0</v>
      </c>
      <c r="F11" s="52">
        <v>1201754</v>
      </c>
      <c r="G11" s="52">
        <v>15000</v>
      </c>
      <c r="H11" s="52">
        <v>130000</v>
      </c>
      <c r="I11" s="52">
        <v>698700</v>
      </c>
      <c r="J11" s="52">
        <v>3178039.08</v>
      </c>
      <c r="K11" s="52">
        <v>6283743.46</v>
      </c>
      <c r="L11" s="52">
        <v>79540</v>
      </c>
      <c r="M11" s="52">
        <v>66622.399999999994</v>
      </c>
      <c r="N11" s="52">
        <v>119520</v>
      </c>
      <c r="O11" s="53"/>
      <c r="P11" s="52">
        <v>57887</v>
      </c>
      <c r="Q11" s="52">
        <v>17582</v>
      </c>
      <c r="R11" s="52">
        <v>97770.59</v>
      </c>
      <c r="S11" s="52">
        <v>2416700</v>
      </c>
      <c r="T11" s="52">
        <v>666832</v>
      </c>
    </row>
    <row r="12" spans="1:20" x14ac:dyDescent="0.25">
      <c r="A12" s="22">
        <v>9</v>
      </c>
      <c r="B12" s="54" t="s">
        <v>31</v>
      </c>
      <c r="C12" s="54"/>
      <c r="D12" s="53"/>
      <c r="E12" s="53">
        <v>0</v>
      </c>
      <c r="F12" s="52">
        <v>315341</v>
      </c>
      <c r="G12" s="53">
        <v>0</v>
      </c>
      <c r="H12" s="52">
        <v>7000</v>
      </c>
      <c r="I12" s="52">
        <v>328800</v>
      </c>
      <c r="J12" s="53"/>
      <c r="K12" s="52">
        <v>1316260.45</v>
      </c>
      <c r="L12" s="52">
        <v>314015</v>
      </c>
      <c r="M12" s="53"/>
      <c r="N12" s="52">
        <v>45632</v>
      </c>
      <c r="O12" s="53"/>
      <c r="P12" s="52">
        <v>799245</v>
      </c>
      <c r="Q12" s="52">
        <v>189700</v>
      </c>
      <c r="R12" s="53">
        <v>0</v>
      </c>
      <c r="S12" s="53"/>
      <c r="T12" s="52">
        <v>1065443</v>
      </c>
    </row>
    <row r="13" spans="1:20" x14ac:dyDescent="0.25">
      <c r="A13" s="22">
        <v>10</v>
      </c>
      <c r="B13" s="54" t="s">
        <v>32</v>
      </c>
      <c r="C13" s="54"/>
      <c r="D13" s="52">
        <v>22300733.960000001</v>
      </c>
      <c r="E13" s="52">
        <v>773607.71</v>
      </c>
      <c r="F13" s="52">
        <v>474181</v>
      </c>
      <c r="G13" s="52">
        <v>225000</v>
      </c>
      <c r="H13" s="52">
        <v>3750000</v>
      </c>
      <c r="I13" s="52">
        <v>1397400</v>
      </c>
      <c r="J13" s="52">
        <v>429903.32</v>
      </c>
      <c r="K13" s="52">
        <v>2835000.94</v>
      </c>
      <c r="L13" s="52">
        <v>1089959</v>
      </c>
      <c r="M13" s="52">
        <v>1146054.47</v>
      </c>
      <c r="N13" s="52">
        <v>1758963</v>
      </c>
      <c r="O13" s="53"/>
      <c r="P13" s="52">
        <v>139267</v>
      </c>
      <c r="Q13" s="53"/>
      <c r="R13" s="52">
        <v>904301.74</v>
      </c>
      <c r="S13" s="52">
        <v>1246562</v>
      </c>
      <c r="T13" s="52">
        <v>4841219</v>
      </c>
    </row>
    <row r="14" spans="1:20" x14ac:dyDescent="0.25">
      <c r="A14" s="22">
        <v>11</v>
      </c>
      <c r="B14" s="54" t="s">
        <v>58</v>
      </c>
      <c r="C14" s="166">
        <v>44550000</v>
      </c>
      <c r="D14" s="52">
        <v>1166902.97</v>
      </c>
      <c r="E14" s="53">
        <v>0</v>
      </c>
      <c r="F14" s="52">
        <v>648369</v>
      </c>
      <c r="G14" s="52">
        <v>1051000</v>
      </c>
      <c r="H14" s="52">
        <v>520656</v>
      </c>
      <c r="I14" s="52">
        <v>287700</v>
      </c>
      <c r="J14" s="52">
        <v>573914.94999999995</v>
      </c>
      <c r="K14" s="52">
        <v>8111079.1500000004</v>
      </c>
      <c r="L14" s="52">
        <v>481038</v>
      </c>
      <c r="M14" s="52">
        <v>3491247</v>
      </c>
      <c r="N14" s="52">
        <v>1348814</v>
      </c>
      <c r="O14" s="52">
        <v>3100600</v>
      </c>
      <c r="P14" s="53">
        <v>0</v>
      </c>
      <c r="Q14" s="52">
        <v>1348585</v>
      </c>
      <c r="R14" s="52">
        <v>162204.57</v>
      </c>
      <c r="S14" s="52">
        <v>1658146</v>
      </c>
      <c r="T14" s="52">
        <v>552331</v>
      </c>
    </row>
    <row r="15" spans="1:20" x14ac:dyDescent="0.25">
      <c r="A15" s="22">
        <v>12</v>
      </c>
      <c r="B15" s="54" t="s">
        <v>59</v>
      </c>
      <c r="C15" s="166">
        <v>1003118.03</v>
      </c>
      <c r="D15" s="52">
        <v>111231.8</v>
      </c>
      <c r="E15" s="52">
        <v>700395.42</v>
      </c>
      <c r="F15" s="52">
        <v>596843</v>
      </c>
      <c r="G15" s="52">
        <v>1324000</v>
      </c>
      <c r="H15" s="52">
        <v>1217253.74</v>
      </c>
      <c r="I15" s="53"/>
      <c r="J15" s="52">
        <v>262812.90999999997</v>
      </c>
      <c r="K15" s="52">
        <v>5944750.9699999997</v>
      </c>
      <c r="L15" s="52">
        <v>873795</v>
      </c>
      <c r="M15" s="52">
        <v>2705891.15</v>
      </c>
      <c r="N15" s="52">
        <v>215456</v>
      </c>
      <c r="O15" s="24">
        <v>3301041</v>
      </c>
      <c r="P15" s="52">
        <v>432756</v>
      </c>
      <c r="Q15" s="52">
        <v>1778867</v>
      </c>
      <c r="R15" s="52">
        <v>248529.05</v>
      </c>
      <c r="S15" s="52">
        <v>2099272</v>
      </c>
      <c r="T15" s="52">
        <v>1958174.27</v>
      </c>
    </row>
    <row r="16" spans="1:20" x14ac:dyDescent="0.25">
      <c r="A16" s="22">
        <v>13</v>
      </c>
      <c r="B16" s="54" t="s">
        <v>61</v>
      </c>
      <c r="C16" s="54"/>
      <c r="D16" s="53"/>
      <c r="E16" s="52">
        <v>1902854.84</v>
      </c>
      <c r="F16" s="52">
        <v>42921</v>
      </c>
      <c r="G16" s="52">
        <v>153000</v>
      </c>
      <c r="H16" s="52">
        <v>50000</v>
      </c>
      <c r="I16" s="53"/>
      <c r="J16" s="53"/>
      <c r="K16" s="53"/>
      <c r="L16" s="52">
        <v>30000</v>
      </c>
      <c r="M16" s="53"/>
      <c r="N16" s="53"/>
      <c r="O16" s="53"/>
      <c r="P16" s="53"/>
      <c r="Q16" s="52">
        <v>92865</v>
      </c>
      <c r="R16" s="52">
        <v>8750</v>
      </c>
      <c r="S16" s="52">
        <v>580518</v>
      </c>
      <c r="T16" s="52">
        <v>37720</v>
      </c>
    </row>
    <row r="17" spans="1:20" x14ac:dyDescent="0.25">
      <c r="A17" s="22">
        <v>14</v>
      </c>
      <c r="B17" s="54" t="s">
        <v>63</v>
      </c>
      <c r="C17" s="166">
        <v>652046</v>
      </c>
      <c r="D17" s="52">
        <v>2159913.0499999998</v>
      </c>
      <c r="E17" s="52">
        <v>645309.79</v>
      </c>
      <c r="F17" s="52">
        <v>85456</v>
      </c>
      <c r="G17" s="52">
        <v>15000</v>
      </c>
      <c r="H17" s="52">
        <v>45000</v>
      </c>
      <c r="I17" s="53"/>
      <c r="J17" s="53"/>
      <c r="K17" s="52">
        <v>595104.01</v>
      </c>
      <c r="L17" s="52">
        <v>2030247</v>
      </c>
      <c r="M17" s="52">
        <v>977241.65</v>
      </c>
      <c r="N17" s="52">
        <v>175450</v>
      </c>
      <c r="O17" s="53"/>
      <c r="P17" s="53"/>
      <c r="Q17" s="53"/>
      <c r="R17" s="53"/>
      <c r="S17" s="52">
        <v>249365</v>
      </c>
      <c r="T17" s="52">
        <v>102321</v>
      </c>
    </row>
    <row r="18" spans="1:20" x14ac:dyDescent="0.25">
      <c r="A18" s="22">
        <v>15</v>
      </c>
      <c r="B18" s="54" t="s">
        <v>65</v>
      </c>
      <c r="C18" s="166">
        <v>15660880</v>
      </c>
      <c r="D18" s="52">
        <v>1417037.51</v>
      </c>
      <c r="E18" s="52">
        <v>2215100.9700000002</v>
      </c>
      <c r="F18" s="52">
        <v>1249916.7</v>
      </c>
      <c r="G18" s="52">
        <v>1000000</v>
      </c>
      <c r="H18" s="52">
        <v>801410.6</v>
      </c>
      <c r="I18" s="24">
        <v>2775890</v>
      </c>
      <c r="J18" s="52">
        <v>2105455.81</v>
      </c>
      <c r="K18" s="52">
        <v>5353989.49</v>
      </c>
      <c r="L18" s="53"/>
      <c r="M18" s="52">
        <v>3009785.69</v>
      </c>
      <c r="N18" s="52">
        <v>368522</v>
      </c>
      <c r="O18" s="53"/>
      <c r="P18" s="52">
        <v>13107</v>
      </c>
      <c r="Q18" s="52">
        <v>125373</v>
      </c>
      <c r="R18" s="52">
        <v>339488.09</v>
      </c>
      <c r="S18" s="53"/>
      <c r="T18" s="52">
        <v>2611989</v>
      </c>
    </row>
    <row r="19" spans="1:20" x14ac:dyDescent="0.25">
      <c r="A19" s="22">
        <v>16</v>
      </c>
      <c r="B19" s="54" t="s">
        <v>42</v>
      </c>
      <c r="C19" s="54"/>
      <c r="D19" s="52">
        <v>2833847.28</v>
      </c>
      <c r="E19" s="52">
        <v>2148728.5699999998</v>
      </c>
      <c r="F19" s="52">
        <v>1000000</v>
      </c>
      <c r="G19" s="52">
        <v>3178000</v>
      </c>
      <c r="H19" s="53"/>
      <c r="I19" s="52">
        <v>1512608.08</v>
      </c>
      <c r="J19" s="52">
        <v>36390230.649999999</v>
      </c>
      <c r="K19" s="24">
        <v>47499698.859999999</v>
      </c>
      <c r="L19" s="24">
        <v>14624820</v>
      </c>
      <c r="M19" s="52">
        <v>8506262.6799999997</v>
      </c>
      <c r="N19" s="52">
        <v>2417218.6</v>
      </c>
      <c r="O19" s="53"/>
      <c r="P19" s="52">
        <v>844704</v>
      </c>
      <c r="Q19" s="52">
        <v>1428000</v>
      </c>
      <c r="R19" s="52">
        <v>478398.48</v>
      </c>
      <c r="S19" s="24">
        <v>7752791</v>
      </c>
      <c r="T19" s="24">
        <v>10101401</v>
      </c>
    </row>
    <row r="20" spans="1:20" s="119" customFormat="1" x14ac:dyDescent="0.25">
      <c r="A20" s="117"/>
      <c r="B20" s="56" t="s">
        <v>43</v>
      </c>
      <c r="C20" s="167">
        <v>381444467.54000002</v>
      </c>
      <c r="D20" s="118">
        <f>SUM(D2:D19)</f>
        <v>337111485.32999992</v>
      </c>
      <c r="E20" s="118">
        <f t="shared" ref="E20:T20" si="0">SUM(E2:E19)</f>
        <v>43419983.850000001</v>
      </c>
      <c r="F20" s="118">
        <f t="shared" si="0"/>
        <v>40721814.550000004</v>
      </c>
      <c r="G20" s="118">
        <f t="shared" si="0"/>
        <v>24260000</v>
      </c>
      <c r="H20" s="118">
        <f t="shared" si="0"/>
        <v>22922108.600000001</v>
      </c>
      <c r="I20" s="118">
        <f t="shared" si="0"/>
        <v>10665808.08</v>
      </c>
      <c r="J20" s="118">
        <f t="shared" si="0"/>
        <v>141167773.89999998</v>
      </c>
      <c r="K20" s="118">
        <f t="shared" si="0"/>
        <v>166831813.22</v>
      </c>
      <c r="L20" s="118">
        <f t="shared" si="0"/>
        <v>29372934</v>
      </c>
      <c r="M20" s="118">
        <f t="shared" si="0"/>
        <v>142280698.91000003</v>
      </c>
      <c r="N20" s="118">
        <f t="shared" si="0"/>
        <v>59860680.600000001</v>
      </c>
      <c r="O20" s="118">
        <f t="shared" si="0"/>
        <v>11222241</v>
      </c>
      <c r="P20" s="118">
        <f t="shared" si="0"/>
        <v>13013427</v>
      </c>
      <c r="Q20" s="118">
        <f t="shared" si="0"/>
        <v>55481779.82</v>
      </c>
      <c r="R20" s="118">
        <f t="shared" si="0"/>
        <v>21343234.080000002</v>
      </c>
      <c r="S20" s="118">
        <f t="shared" si="0"/>
        <v>25194709</v>
      </c>
      <c r="T20" s="118">
        <f t="shared" si="0"/>
        <v>30802616.27</v>
      </c>
    </row>
    <row r="21" spans="1:20" x14ac:dyDescent="0.25">
      <c r="D21" s="57"/>
      <c r="E21" s="57"/>
      <c r="F21" s="57"/>
      <c r="G21" s="57"/>
      <c r="H21" s="57"/>
      <c r="I21" s="57"/>
      <c r="J21" s="57"/>
      <c r="K21" s="57"/>
      <c r="L21" s="57"/>
      <c r="M21" s="57"/>
      <c r="N21" s="57"/>
      <c r="O21" s="57"/>
      <c r="P21" s="57"/>
      <c r="Q21" s="57"/>
      <c r="R21" s="57"/>
      <c r="S21" s="57"/>
      <c r="T21" s="57"/>
    </row>
    <row r="22" spans="1:20" x14ac:dyDescent="0.25">
      <c r="B22" s="3" t="s">
        <v>140</v>
      </c>
      <c r="C22" s="3"/>
      <c r="D22" s="57"/>
      <c r="E22" s="57"/>
      <c r="F22" s="57"/>
      <c r="G22" s="57"/>
      <c r="H22" s="57"/>
      <c r="I22" s="57"/>
      <c r="J22" s="57"/>
      <c r="K22" s="57"/>
      <c r="L22" s="57"/>
      <c r="M22" s="57"/>
      <c r="N22" s="57"/>
      <c r="O22" s="57"/>
      <c r="P22" s="57"/>
      <c r="Q22" s="57"/>
      <c r="R22" s="57"/>
      <c r="S22" s="57"/>
      <c r="T22" s="57"/>
    </row>
    <row r="25" spans="1:20" x14ac:dyDescent="0.25">
      <c r="D25" s="105"/>
    </row>
  </sheetData>
  <mergeCells count="2">
    <mergeCell ref="I7:I8"/>
    <mergeCell ref="J7:J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workbookViewId="0">
      <selection activeCell="J1" sqref="J1"/>
    </sheetView>
  </sheetViews>
  <sheetFormatPr baseColWidth="10" defaultColWidth="11.5703125" defaultRowHeight="15" x14ac:dyDescent="0.25"/>
  <cols>
    <col min="1" max="1" width="3.5703125" style="41" bestFit="1" customWidth="1"/>
    <col min="2" max="2" width="55.28515625" style="3" customWidth="1"/>
    <col min="3" max="3" width="19.5703125" style="3" customWidth="1"/>
    <col min="4" max="4" width="14.5703125" style="3" bestFit="1" customWidth="1"/>
    <col min="5" max="5" width="13.5703125" style="3" bestFit="1" customWidth="1"/>
    <col min="6" max="6" width="14.140625" style="3" bestFit="1" customWidth="1"/>
    <col min="7" max="9" width="13.5703125" style="3" bestFit="1" customWidth="1"/>
    <col min="10" max="11" width="14.5703125" style="3" bestFit="1" customWidth="1"/>
    <col min="12" max="12" width="14.140625" style="3" bestFit="1" customWidth="1"/>
    <col min="13" max="13" width="14.85546875" style="3" customWidth="1"/>
    <col min="14" max="14" width="13.5703125" style="3" bestFit="1" customWidth="1"/>
    <col min="15" max="15" width="12.7109375" style="3" bestFit="1" customWidth="1"/>
    <col min="16" max="16" width="13.42578125" style="3" customWidth="1"/>
    <col min="17" max="17" width="13.7109375" style="3" bestFit="1" customWidth="1"/>
    <col min="18" max="20" width="13.5703125" style="3" bestFit="1" customWidth="1"/>
    <col min="21" max="21" width="11.7109375" style="3" bestFit="1" customWidth="1"/>
    <col min="22" max="16384" width="11.5703125" style="3"/>
  </cols>
  <sheetData>
    <row r="1" spans="1:21" x14ac:dyDescent="0.25">
      <c r="A1" s="58"/>
      <c r="B1" s="175">
        <v>2007</v>
      </c>
      <c r="C1" s="175" t="s">
        <v>81</v>
      </c>
      <c r="D1" s="176" t="s">
        <v>0</v>
      </c>
      <c r="E1" s="176" t="s">
        <v>1</v>
      </c>
      <c r="F1" s="176" t="s">
        <v>46</v>
      </c>
      <c r="G1" s="176" t="s">
        <v>47</v>
      </c>
      <c r="H1" s="176" t="s">
        <v>4</v>
      </c>
      <c r="I1" s="176" t="s">
        <v>5</v>
      </c>
      <c r="J1" s="10" t="s">
        <v>6</v>
      </c>
      <c r="K1" s="176" t="s">
        <v>48</v>
      </c>
      <c r="L1" s="176" t="s">
        <v>8</v>
      </c>
      <c r="M1" s="176" t="s">
        <v>49</v>
      </c>
      <c r="N1" s="176" t="s">
        <v>9</v>
      </c>
      <c r="O1" s="176" t="s">
        <v>10</v>
      </c>
      <c r="P1" s="176" t="s">
        <v>15</v>
      </c>
      <c r="Q1" s="176" t="s">
        <v>50</v>
      </c>
      <c r="R1" s="176" t="s">
        <v>51</v>
      </c>
      <c r="S1" s="176" t="s">
        <v>52</v>
      </c>
      <c r="T1" s="176" t="s">
        <v>19</v>
      </c>
      <c r="U1" s="176" t="s">
        <v>45</v>
      </c>
    </row>
    <row r="2" spans="1:21" x14ac:dyDescent="0.25">
      <c r="A2" s="32">
        <v>1</v>
      </c>
      <c r="B2" s="59" t="s">
        <v>54</v>
      </c>
      <c r="C2" s="166">
        <v>39446595.109999999</v>
      </c>
      <c r="D2" s="146">
        <v>10231975.550000001</v>
      </c>
      <c r="E2" s="146">
        <v>1039377.55</v>
      </c>
      <c r="F2" s="146">
        <v>5149960</v>
      </c>
      <c r="G2" s="146">
        <v>1378000</v>
      </c>
      <c r="H2" s="146">
        <v>1054852.6200000001</v>
      </c>
      <c r="I2" s="146">
        <v>850000</v>
      </c>
      <c r="J2" s="146"/>
      <c r="K2" s="146">
        <v>14089641.970000001</v>
      </c>
      <c r="L2" s="146">
        <v>141860</v>
      </c>
      <c r="M2" s="146">
        <v>14643026.58</v>
      </c>
      <c r="N2" s="146">
        <v>9465944</v>
      </c>
      <c r="O2" s="146"/>
      <c r="P2" s="146">
        <v>1065537</v>
      </c>
      <c r="Q2" s="147">
        <v>6615894</v>
      </c>
      <c r="R2" s="146">
        <v>152069.73000000001</v>
      </c>
      <c r="S2" s="146">
        <v>1364970</v>
      </c>
      <c r="T2" s="146">
        <v>2307276.91</v>
      </c>
      <c r="U2" s="146">
        <v>17000</v>
      </c>
    </row>
    <row r="3" spans="1:21" x14ac:dyDescent="0.25">
      <c r="A3" s="32">
        <v>2</v>
      </c>
      <c r="B3" s="59" t="s">
        <v>55</v>
      </c>
      <c r="C3" s="59"/>
      <c r="D3" s="146"/>
      <c r="E3" s="146"/>
      <c r="F3" s="146"/>
      <c r="G3" s="146"/>
      <c r="H3" s="146"/>
      <c r="I3" s="146"/>
      <c r="J3" s="146"/>
      <c r="K3" s="146"/>
      <c r="L3" s="146"/>
      <c r="M3" s="146"/>
      <c r="N3" s="146"/>
      <c r="O3" s="146"/>
      <c r="P3" s="146"/>
      <c r="Q3" s="146"/>
      <c r="R3" s="146"/>
      <c r="S3" s="146">
        <v>1791094</v>
      </c>
      <c r="T3" s="146"/>
      <c r="U3" s="146"/>
    </row>
    <row r="4" spans="1:21" x14ac:dyDescent="0.25">
      <c r="A4" s="32" t="s">
        <v>17</v>
      </c>
      <c r="B4" s="59" t="s">
        <v>22</v>
      </c>
      <c r="C4" s="166">
        <v>95219794.090000004</v>
      </c>
      <c r="D4" s="146"/>
      <c r="E4" s="146">
        <v>2267275.61</v>
      </c>
      <c r="F4" s="146">
        <v>857075</v>
      </c>
      <c r="G4" s="146">
        <v>463000</v>
      </c>
      <c r="H4" s="146">
        <v>893440.3</v>
      </c>
      <c r="I4" s="146"/>
      <c r="J4" s="146">
        <v>2935452.46</v>
      </c>
      <c r="K4" s="146"/>
      <c r="L4" s="146">
        <v>1247754</v>
      </c>
      <c r="M4" s="146">
        <v>877044.22</v>
      </c>
      <c r="N4" s="146">
        <v>745236</v>
      </c>
      <c r="O4" s="146"/>
      <c r="P4" s="146"/>
      <c r="Q4" s="146">
        <v>67000</v>
      </c>
      <c r="R4" s="146">
        <v>428211.83</v>
      </c>
      <c r="S4" s="146"/>
      <c r="T4" s="146">
        <v>598406</v>
      </c>
      <c r="U4" s="146"/>
    </row>
    <row r="5" spans="1:21" x14ac:dyDescent="0.25">
      <c r="A5" s="32" t="s">
        <v>18</v>
      </c>
      <c r="B5" s="59" t="s">
        <v>23</v>
      </c>
      <c r="C5" s="166">
        <v>76794133.790000007</v>
      </c>
      <c r="D5" s="146">
        <v>822591.39</v>
      </c>
      <c r="E5" s="146">
        <v>0</v>
      </c>
      <c r="F5" s="146">
        <v>175257</v>
      </c>
      <c r="G5" s="146">
        <v>90000</v>
      </c>
      <c r="H5" s="146"/>
      <c r="I5" s="146"/>
      <c r="J5" s="146">
        <v>125259.71</v>
      </c>
      <c r="K5" s="146"/>
      <c r="L5" s="146"/>
      <c r="M5" s="146">
        <v>134284</v>
      </c>
      <c r="N5" s="146">
        <v>1102345</v>
      </c>
      <c r="O5" s="146">
        <v>1700000</v>
      </c>
      <c r="P5" s="146">
        <v>143346</v>
      </c>
      <c r="Q5" s="146">
        <v>404959</v>
      </c>
      <c r="R5" s="146"/>
      <c r="S5" s="146"/>
      <c r="T5" s="146">
        <v>30000</v>
      </c>
      <c r="U5" s="146"/>
    </row>
    <row r="6" spans="1:21" x14ac:dyDescent="0.25">
      <c r="A6" s="32">
        <v>3</v>
      </c>
      <c r="B6" s="59" t="s">
        <v>24</v>
      </c>
      <c r="C6" s="166">
        <v>9360240</v>
      </c>
      <c r="D6" s="147">
        <v>26499765.149999999</v>
      </c>
      <c r="E6" s="146">
        <v>537418.68999999994</v>
      </c>
      <c r="F6" s="146"/>
      <c r="G6" s="146">
        <v>781000</v>
      </c>
      <c r="H6" s="146">
        <v>2212456.36</v>
      </c>
      <c r="I6" s="146">
        <v>850000</v>
      </c>
      <c r="J6" s="146">
        <v>161692.04</v>
      </c>
      <c r="K6" s="146">
        <v>4370108.67</v>
      </c>
      <c r="L6" s="146">
        <v>2461178</v>
      </c>
      <c r="M6" s="146">
        <v>914491.08</v>
      </c>
      <c r="N6" s="146">
        <v>6772200</v>
      </c>
      <c r="O6" s="146"/>
      <c r="P6" s="146">
        <v>405640</v>
      </c>
      <c r="Q6" s="146">
        <v>3183468</v>
      </c>
      <c r="R6" s="146">
        <v>1005711.72</v>
      </c>
      <c r="S6" s="146">
        <v>475998</v>
      </c>
      <c r="T6" s="146">
        <v>2940548</v>
      </c>
      <c r="U6" s="146">
        <v>51000</v>
      </c>
    </row>
    <row r="7" spans="1:21" x14ac:dyDescent="0.25">
      <c r="A7" s="32">
        <v>4</v>
      </c>
      <c r="B7" s="59" t="s">
        <v>60</v>
      </c>
      <c r="C7" s="166">
        <v>50141822.759999998</v>
      </c>
      <c r="D7" s="146">
        <v>97139348.319999993</v>
      </c>
      <c r="E7" s="146">
        <v>16761333.619999999</v>
      </c>
      <c r="F7" s="146">
        <v>2576274</v>
      </c>
      <c r="G7" s="146">
        <v>2340000</v>
      </c>
      <c r="H7" s="146">
        <v>2904849.66</v>
      </c>
      <c r="I7" s="146">
        <v>2000000</v>
      </c>
      <c r="J7" s="146">
        <v>82000000</v>
      </c>
      <c r="K7" s="146">
        <v>37862111.210000001</v>
      </c>
      <c r="L7" s="146">
        <v>1333141</v>
      </c>
      <c r="M7" s="146">
        <v>15905957.380000001</v>
      </c>
      <c r="N7" s="146">
        <v>29569708</v>
      </c>
      <c r="O7" s="146"/>
      <c r="P7" s="147">
        <v>4354000</v>
      </c>
      <c r="Q7" s="146">
        <v>10989909</v>
      </c>
      <c r="R7" s="146">
        <v>3257398.5</v>
      </c>
      <c r="S7" s="146">
        <v>588725</v>
      </c>
      <c r="T7" s="146">
        <v>1682027</v>
      </c>
      <c r="U7" s="146"/>
    </row>
    <row r="8" spans="1:21" x14ac:dyDescent="0.25">
      <c r="A8" s="32">
        <v>5</v>
      </c>
      <c r="B8" s="59" t="s">
        <v>62</v>
      </c>
      <c r="C8" s="166">
        <v>58618452.020000003</v>
      </c>
      <c r="D8" s="146">
        <v>71827331.239999995</v>
      </c>
      <c r="E8" s="147">
        <v>9035546.7400000002</v>
      </c>
      <c r="F8" s="147">
        <v>27666142</v>
      </c>
      <c r="G8" s="147">
        <v>6230000</v>
      </c>
      <c r="H8" s="147">
        <v>3225827.78</v>
      </c>
      <c r="I8" s="147"/>
      <c r="J8" s="146"/>
      <c r="K8" s="146">
        <v>22230670.07</v>
      </c>
      <c r="L8" s="146"/>
      <c r="M8" s="147">
        <v>65436809.549999997</v>
      </c>
      <c r="N8" s="146">
        <v>12250515</v>
      </c>
      <c r="O8" s="146"/>
      <c r="P8" s="146">
        <v>2800000</v>
      </c>
      <c r="Q8" s="146">
        <v>28863081</v>
      </c>
      <c r="R8" s="147">
        <v>6499761</v>
      </c>
      <c r="S8" s="146">
        <v>2103048</v>
      </c>
      <c r="T8" s="146">
        <v>1118253</v>
      </c>
      <c r="U8" s="146"/>
    </row>
    <row r="9" spans="1:21" x14ac:dyDescent="0.25">
      <c r="A9" s="32">
        <v>6</v>
      </c>
      <c r="B9" s="59" t="s">
        <v>64</v>
      </c>
      <c r="C9" s="166">
        <v>1527155</v>
      </c>
      <c r="D9" s="146">
        <v>2330675.7000000002</v>
      </c>
      <c r="E9" s="146">
        <v>1053922.28</v>
      </c>
      <c r="F9" s="146">
        <v>230185.47</v>
      </c>
      <c r="G9" s="146">
        <v>707000</v>
      </c>
      <c r="H9" s="146">
        <v>150000</v>
      </c>
      <c r="I9" s="146"/>
      <c r="J9" s="146">
        <v>671446.24</v>
      </c>
      <c r="K9" s="146">
        <v>1363448.02</v>
      </c>
      <c r="L9" s="146">
        <v>828525</v>
      </c>
      <c r="M9" s="146">
        <v>1029173.64</v>
      </c>
      <c r="N9" s="146">
        <v>70913</v>
      </c>
      <c r="O9" s="146"/>
      <c r="P9" s="146">
        <v>35536</v>
      </c>
      <c r="Q9" s="146">
        <v>698500</v>
      </c>
      <c r="R9" s="146">
        <v>14902</v>
      </c>
      <c r="S9" s="146">
        <v>263709</v>
      </c>
      <c r="T9" s="146">
        <v>857054</v>
      </c>
      <c r="U9" s="146">
        <v>17000</v>
      </c>
    </row>
    <row r="10" spans="1:21" x14ac:dyDescent="0.25">
      <c r="A10" s="32">
        <v>7</v>
      </c>
      <c r="B10" s="59" t="s">
        <v>29</v>
      </c>
      <c r="C10" s="166">
        <v>476374.41</v>
      </c>
      <c r="D10" s="146"/>
      <c r="E10" s="146">
        <v>4954925.3099999996</v>
      </c>
      <c r="F10" s="146">
        <v>1006587</v>
      </c>
      <c r="G10" s="146">
        <v>3361000</v>
      </c>
      <c r="H10" s="146">
        <v>262148.69</v>
      </c>
      <c r="I10" s="146">
        <v>1605000</v>
      </c>
      <c r="J10" s="146">
        <v>761545.31</v>
      </c>
      <c r="K10" s="146">
        <v>8334655.5800000001</v>
      </c>
      <c r="L10" s="146">
        <v>1280802</v>
      </c>
      <c r="M10" s="146">
        <v>13527000</v>
      </c>
      <c r="N10" s="146"/>
      <c r="O10" s="146">
        <v>2603475</v>
      </c>
      <c r="P10" s="146"/>
      <c r="Q10" s="146">
        <v>4734518</v>
      </c>
      <c r="R10" s="146">
        <v>726043.01</v>
      </c>
      <c r="S10" s="146">
        <v>1669634</v>
      </c>
      <c r="T10" s="146">
        <v>2576592</v>
      </c>
      <c r="U10" s="146">
        <v>51000</v>
      </c>
    </row>
    <row r="11" spans="1:21" x14ac:dyDescent="0.25">
      <c r="A11" s="32">
        <v>8</v>
      </c>
      <c r="B11" s="62" t="s">
        <v>30</v>
      </c>
      <c r="C11" s="165">
        <v>780476.52</v>
      </c>
      <c r="D11" s="146"/>
      <c r="E11" s="146">
        <v>0</v>
      </c>
      <c r="F11" s="146">
        <v>713894</v>
      </c>
      <c r="G11" s="146">
        <v>15000</v>
      </c>
      <c r="H11" s="146">
        <v>264000</v>
      </c>
      <c r="I11" s="146">
        <v>850000</v>
      </c>
      <c r="J11" s="146">
        <v>451314.14</v>
      </c>
      <c r="K11" s="146">
        <v>6175100.7000000002</v>
      </c>
      <c r="L11" s="146">
        <v>79540</v>
      </c>
      <c r="M11" s="146">
        <v>258994.23</v>
      </c>
      <c r="N11" s="146">
        <v>0</v>
      </c>
      <c r="O11" s="146"/>
      <c r="P11" s="146">
        <v>82047</v>
      </c>
      <c r="Q11" s="146">
        <v>84268</v>
      </c>
      <c r="R11" s="146">
        <v>116844.4</v>
      </c>
      <c r="S11" s="146">
        <v>2171026</v>
      </c>
      <c r="T11" s="146">
        <v>317684</v>
      </c>
      <c r="U11" s="146"/>
    </row>
    <row r="12" spans="1:21" x14ac:dyDescent="0.25">
      <c r="A12" s="32">
        <v>9</v>
      </c>
      <c r="B12" s="62" t="s">
        <v>31</v>
      </c>
      <c r="C12" s="62"/>
      <c r="D12" s="146"/>
      <c r="E12" s="146">
        <v>0</v>
      </c>
      <c r="F12" s="146">
        <v>657759</v>
      </c>
      <c r="G12" s="146">
        <v>0</v>
      </c>
      <c r="H12" s="146">
        <v>7000</v>
      </c>
      <c r="I12" s="146">
        <v>400000</v>
      </c>
      <c r="J12" s="146"/>
      <c r="K12" s="146">
        <v>770510.52</v>
      </c>
      <c r="L12" s="146">
        <v>56695</v>
      </c>
      <c r="M12" s="146"/>
      <c r="N12" s="146">
        <v>85750</v>
      </c>
      <c r="O12" s="146"/>
      <c r="P12" s="146">
        <v>668527</v>
      </c>
      <c r="Q12" s="146">
        <v>340000</v>
      </c>
      <c r="R12" s="146">
        <v>0</v>
      </c>
      <c r="S12" s="146"/>
      <c r="T12" s="146">
        <v>711085</v>
      </c>
      <c r="U12" s="146"/>
    </row>
    <row r="13" spans="1:21" x14ac:dyDescent="0.25">
      <c r="A13" s="32">
        <v>10</v>
      </c>
      <c r="B13" s="62" t="s">
        <v>32</v>
      </c>
      <c r="C13" s="62"/>
      <c r="D13" s="146">
        <v>2036718.12</v>
      </c>
      <c r="E13" s="146">
        <v>1091085.98</v>
      </c>
      <c r="F13" s="146">
        <v>857996</v>
      </c>
      <c r="G13" s="146">
        <v>222000</v>
      </c>
      <c r="H13" s="146">
        <v>1000000</v>
      </c>
      <c r="I13" s="146">
        <v>1700000</v>
      </c>
      <c r="J13" s="146">
        <v>373827.12</v>
      </c>
      <c r="K13" s="146">
        <v>2941750.56</v>
      </c>
      <c r="L13" s="146">
        <v>1117248</v>
      </c>
      <c r="M13" s="146">
        <v>3072260.04</v>
      </c>
      <c r="N13" s="146">
        <v>3825000</v>
      </c>
      <c r="O13" s="146"/>
      <c r="P13" s="146">
        <v>192455</v>
      </c>
      <c r="Q13" s="146">
        <v>1046682</v>
      </c>
      <c r="R13" s="146">
        <v>522999.21</v>
      </c>
      <c r="S13" s="146">
        <v>1266424</v>
      </c>
      <c r="T13" s="146">
        <v>2103627.4700000002</v>
      </c>
      <c r="U13" s="146"/>
    </row>
    <row r="14" spans="1:21" x14ac:dyDescent="0.25">
      <c r="A14" s="32">
        <v>11</v>
      </c>
      <c r="B14" s="62" t="s">
        <v>58</v>
      </c>
      <c r="C14" s="166">
        <v>22186926.329999998</v>
      </c>
      <c r="D14" s="146">
        <v>1166902.97</v>
      </c>
      <c r="E14" s="146">
        <v>0</v>
      </c>
      <c r="F14" s="146">
        <v>561322</v>
      </c>
      <c r="G14" s="146">
        <v>1037000</v>
      </c>
      <c r="H14" s="146">
        <v>919739.39</v>
      </c>
      <c r="I14" s="146">
        <v>350000</v>
      </c>
      <c r="J14" s="146">
        <v>1695554.11</v>
      </c>
      <c r="K14" s="146">
        <v>9461151.5700000003</v>
      </c>
      <c r="L14" s="146">
        <v>2862</v>
      </c>
      <c r="M14" s="146">
        <v>3306789</v>
      </c>
      <c r="N14" s="146">
        <v>1196023</v>
      </c>
      <c r="O14" s="146">
        <v>2603475</v>
      </c>
      <c r="P14" s="146">
        <v>155526</v>
      </c>
      <c r="Q14" s="146">
        <v>1889540</v>
      </c>
      <c r="R14" s="146">
        <v>265993.74</v>
      </c>
      <c r="S14" s="146">
        <v>1249897</v>
      </c>
      <c r="T14" s="146">
        <v>592701</v>
      </c>
      <c r="U14" s="146">
        <v>17000</v>
      </c>
    </row>
    <row r="15" spans="1:21" x14ac:dyDescent="0.25">
      <c r="A15" s="32">
        <v>12</v>
      </c>
      <c r="B15" s="62" t="s">
        <v>59</v>
      </c>
      <c r="C15" s="166">
        <v>145234.91</v>
      </c>
      <c r="D15" s="146">
        <v>111231.8</v>
      </c>
      <c r="E15" s="146">
        <v>680000</v>
      </c>
      <c r="F15" s="146">
        <v>850818</v>
      </c>
      <c r="G15" s="146">
        <v>1306000</v>
      </c>
      <c r="H15" s="146">
        <v>946680.01</v>
      </c>
      <c r="I15" s="146"/>
      <c r="J15" s="146">
        <v>353.03</v>
      </c>
      <c r="K15" s="146">
        <v>3696778.48</v>
      </c>
      <c r="L15" s="146">
        <v>483224</v>
      </c>
      <c r="M15" s="146">
        <v>1953756.28</v>
      </c>
      <c r="N15" s="146">
        <v>565023</v>
      </c>
      <c r="O15" s="146">
        <v>2600000</v>
      </c>
      <c r="P15" s="146">
        <v>565178</v>
      </c>
      <c r="Q15" s="146">
        <v>3359360</v>
      </c>
      <c r="R15" s="146">
        <v>128285.53</v>
      </c>
      <c r="S15" s="146">
        <v>2079750</v>
      </c>
      <c r="T15" s="146">
        <v>2988202.41</v>
      </c>
      <c r="U15" s="146">
        <v>510000</v>
      </c>
    </row>
    <row r="16" spans="1:21" x14ac:dyDescent="0.25">
      <c r="A16" s="32">
        <v>13</v>
      </c>
      <c r="B16" s="62" t="s">
        <v>61</v>
      </c>
      <c r="C16" s="62"/>
      <c r="D16" s="146"/>
      <c r="E16" s="146">
        <v>2720894.26</v>
      </c>
      <c r="F16" s="146">
        <v>163848</v>
      </c>
      <c r="G16" s="146">
        <v>151000</v>
      </c>
      <c r="H16" s="146">
        <v>50000</v>
      </c>
      <c r="I16" s="146"/>
      <c r="J16" s="146"/>
      <c r="K16" s="146"/>
      <c r="L16" s="146">
        <v>0</v>
      </c>
      <c r="M16" s="146"/>
      <c r="N16" s="146"/>
      <c r="O16" s="146"/>
      <c r="P16" s="146"/>
      <c r="Q16" s="146">
        <v>1015313</v>
      </c>
      <c r="R16" s="146">
        <v>8750</v>
      </c>
      <c r="S16" s="146">
        <v>393022</v>
      </c>
      <c r="T16" s="146">
        <v>37870</v>
      </c>
      <c r="U16" s="146"/>
    </row>
    <row r="17" spans="1:21" x14ac:dyDescent="0.25">
      <c r="A17" s="32">
        <v>14</v>
      </c>
      <c r="B17" s="62" t="s">
        <v>63</v>
      </c>
      <c r="C17" s="166">
        <v>971367.07</v>
      </c>
      <c r="D17" s="146"/>
      <c r="E17" s="146">
        <v>1673372.92</v>
      </c>
      <c r="F17" s="146">
        <v>75680</v>
      </c>
      <c r="G17" s="146">
        <v>12000</v>
      </c>
      <c r="H17" s="146">
        <v>45000</v>
      </c>
      <c r="I17" s="146"/>
      <c r="J17" s="146"/>
      <c r="K17" s="146">
        <v>468155.27</v>
      </c>
      <c r="L17" s="146">
        <v>2124585</v>
      </c>
      <c r="M17" s="146">
        <v>875320.81</v>
      </c>
      <c r="N17" s="146">
        <v>350000</v>
      </c>
      <c r="O17" s="146"/>
      <c r="P17" s="146"/>
      <c r="Q17" s="146">
        <v>61876</v>
      </c>
      <c r="R17" s="146">
        <v>8985</v>
      </c>
      <c r="S17" s="146">
        <v>246734</v>
      </c>
      <c r="T17" s="146">
        <v>100086</v>
      </c>
      <c r="U17" s="146"/>
    </row>
    <row r="18" spans="1:21" x14ac:dyDescent="0.25">
      <c r="A18" s="32">
        <v>15</v>
      </c>
      <c r="B18" s="62" t="s">
        <v>65</v>
      </c>
      <c r="C18" s="166">
        <v>14837820</v>
      </c>
      <c r="D18" s="146">
        <v>244534.03</v>
      </c>
      <c r="E18" s="146">
        <v>1232717.54</v>
      </c>
      <c r="F18" s="146">
        <v>5975035.2999999998</v>
      </c>
      <c r="G18" s="146">
        <v>1000000</v>
      </c>
      <c r="H18" s="146">
        <v>312000</v>
      </c>
      <c r="I18" s="146">
        <v>3219600</v>
      </c>
      <c r="J18" s="146">
        <v>3691675.98</v>
      </c>
      <c r="K18" s="146">
        <v>5375911.7999999998</v>
      </c>
      <c r="L18" s="146">
        <v>1200001</v>
      </c>
      <c r="M18" s="146">
        <v>1769017.76</v>
      </c>
      <c r="N18" s="146">
        <v>1457885</v>
      </c>
      <c r="O18" s="146"/>
      <c r="P18" s="146">
        <v>11269</v>
      </c>
      <c r="Q18" s="146">
        <v>192282</v>
      </c>
      <c r="R18" s="146">
        <v>593218.27</v>
      </c>
      <c r="S18" s="146"/>
      <c r="T18" s="147">
        <v>3449447.43</v>
      </c>
      <c r="U18" s="147"/>
    </row>
    <row r="19" spans="1:21" x14ac:dyDescent="0.25">
      <c r="A19" s="32">
        <v>16</v>
      </c>
      <c r="B19" s="62" t="s">
        <v>42</v>
      </c>
      <c r="C19" s="62"/>
      <c r="D19" s="146">
        <v>7364197.3300000001</v>
      </c>
      <c r="E19" s="146">
        <v>3835497</v>
      </c>
      <c r="F19" s="146">
        <v>870000</v>
      </c>
      <c r="G19" s="146">
        <v>3178000</v>
      </c>
      <c r="H19" s="146"/>
      <c r="I19" s="146">
        <v>1692924.05</v>
      </c>
      <c r="J19" s="146">
        <v>26364283.390000001</v>
      </c>
      <c r="K19" s="147">
        <v>53536346.149999999</v>
      </c>
      <c r="L19" s="147">
        <v>14341404</v>
      </c>
      <c r="M19" s="146">
        <v>8003729.5700000003</v>
      </c>
      <c r="N19" s="147">
        <v>3905234.8</v>
      </c>
      <c r="O19" s="147"/>
      <c r="P19" s="146">
        <v>600690</v>
      </c>
      <c r="Q19" s="146">
        <v>1660000</v>
      </c>
      <c r="R19" s="146">
        <v>851051.23</v>
      </c>
      <c r="S19" s="147">
        <v>6666553</v>
      </c>
      <c r="T19" s="146">
        <v>12742583</v>
      </c>
      <c r="U19" s="146"/>
    </row>
    <row r="20" spans="1:21" s="116" customFormat="1" x14ac:dyDescent="0.25">
      <c r="A20" s="114"/>
      <c r="B20" s="63" t="s">
        <v>43</v>
      </c>
      <c r="C20" s="167">
        <v>370506392.00999999</v>
      </c>
      <c r="D20" s="152">
        <v>219775271.59999999</v>
      </c>
      <c r="E20" s="152">
        <v>46883367.5</v>
      </c>
      <c r="F20" s="152">
        <v>48387832.770000003</v>
      </c>
      <c r="G20" s="152">
        <v>22271000</v>
      </c>
      <c r="H20" s="152">
        <v>14247994.810000001</v>
      </c>
      <c r="I20" s="152">
        <v>13517524.050000001</v>
      </c>
      <c r="J20" s="152">
        <v>119232403.53</v>
      </c>
      <c r="K20" s="152">
        <v>170676340.56999999</v>
      </c>
      <c r="L20" s="152">
        <v>26698819</v>
      </c>
      <c r="M20" s="152">
        <v>131707654.14</v>
      </c>
      <c r="N20" s="152">
        <v>71361776.799999997</v>
      </c>
      <c r="O20" s="152">
        <v>9506950</v>
      </c>
      <c r="P20" s="152">
        <v>11079751</v>
      </c>
      <c r="Q20" s="152">
        <v>65206650</v>
      </c>
      <c r="R20" s="152">
        <v>14580225.17</v>
      </c>
      <c r="S20" s="152">
        <v>22330584</v>
      </c>
      <c r="T20" s="152">
        <v>35153443.219999999</v>
      </c>
      <c r="U20" s="152">
        <v>663000</v>
      </c>
    </row>
    <row r="21" spans="1:21" x14ac:dyDescent="0.25">
      <c r="D21" s="4"/>
      <c r="E21" s="4"/>
      <c r="F21" s="4"/>
      <c r="G21" s="4"/>
      <c r="H21" s="4"/>
      <c r="I21" s="4"/>
      <c r="J21" s="4"/>
      <c r="K21" s="4"/>
      <c r="L21" s="4"/>
      <c r="M21" s="4"/>
      <c r="N21" s="4"/>
      <c r="O21" s="4"/>
      <c r="P21" s="4"/>
      <c r="Q21" s="4"/>
      <c r="R21" s="4"/>
      <c r="S21" s="4"/>
      <c r="T21" s="4"/>
    </row>
    <row r="22" spans="1:21" x14ac:dyDescent="0.25">
      <c r="B22" s="3" t="s">
        <v>140</v>
      </c>
    </row>
    <row r="23" spans="1:21" x14ac:dyDescent="0.25">
      <c r="B23" s="105" t="s">
        <v>86</v>
      </c>
      <c r="C23" s="105"/>
    </row>
    <row r="24" spans="1:21" x14ac:dyDescent="0.25">
      <c r="B24" s="105"/>
      <c r="C24" s="105"/>
      <c r="D24" s="10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2:N64"/>
  <sheetViews>
    <sheetView zoomScale="110" zoomScaleNormal="110" workbookViewId="0">
      <selection activeCell="D7" sqref="D7"/>
    </sheetView>
  </sheetViews>
  <sheetFormatPr baseColWidth="10" defaultColWidth="11.42578125" defaultRowHeight="15" x14ac:dyDescent="0.25"/>
  <cols>
    <col min="1" max="1" width="5.7109375" style="65" customWidth="1"/>
    <col min="2" max="2" width="7.28515625" style="65" customWidth="1"/>
    <col min="3" max="3" width="5.42578125" style="65" customWidth="1"/>
    <col min="4" max="4" width="4.28515625" style="65" customWidth="1"/>
    <col min="5" max="5" width="10.5703125" style="65" customWidth="1"/>
    <col min="6" max="16384" width="11.42578125" style="65"/>
  </cols>
  <sheetData>
    <row r="2" spans="1:14" s="81" customFormat="1" ht="43.15" customHeight="1" x14ac:dyDescent="0.3">
      <c r="A2" s="185" t="s">
        <v>136</v>
      </c>
      <c r="B2" s="186"/>
      <c r="C2" s="186"/>
      <c r="D2" s="186"/>
      <c r="E2" s="186"/>
      <c r="F2" s="186"/>
      <c r="G2" s="186"/>
      <c r="H2" s="186"/>
      <c r="I2" s="186"/>
      <c r="J2" s="186"/>
      <c r="K2" s="186"/>
      <c r="L2" s="186"/>
      <c r="M2" s="186"/>
      <c r="N2" s="187"/>
    </row>
    <row r="4" spans="1:14" x14ac:dyDescent="0.25">
      <c r="A4" s="82" t="s">
        <v>95</v>
      </c>
      <c r="K4" s="178"/>
      <c r="M4" s="97"/>
    </row>
    <row r="6" spans="1:14" x14ac:dyDescent="0.25">
      <c r="B6" s="65" t="s">
        <v>177</v>
      </c>
    </row>
    <row r="8" spans="1:14" x14ac:dyDescent="0.25">
      <c r="B8" s="65" t="s">
        <v>158</v>
      </c>
    </row>
    <row r="10" spans="1:14" x14ac:dyDescent="0.25">
      <c r="B10" s="65" t="s">
        <v>159</v>
      </c>
    </row>
    <row r="12" spans="1:14" x14ac:dyDescent="0.25">
      <c r="B12" s="65" t="s">
        <v>161</v>
      </c>
    </row>
    <row r="14" spans="1:14" x14ac:dyDescent="0.25">
      <c r="B14" s="65" t="s">
        <v>160</v>
      </c>
    </row>
    <row r="16" spans="1:14" x14ac:dyDescent="0.25">
      <c r="B16" s="82" t="s">
        <v>162</v>
      </c>
    </row>
    <row r="18" spans="2:13" x14ac:dyDescent="0.25">
      <c r="B18" s="65" t="s">
        <v>163</v>
      </c>
    </row>
    <row r="20" spans="2:13" x14ac:dyDescent="0.25">
      <c r="B20" s="65" t="s">
        <v>164</v>
      </c>
    </row>
    <row r="22" spans="2:13" x14ac:dyDescent="0.25">
      <c r="B22" s="65" t="s">
        <v>165</v>
      </c>
    </row>
    <row r="24" spans="2:13" x14ac:dyDescent="0.25">
      <c r="B24" s="65" t="s">
        <v>169</v>
      </c>
      <c r="L24" s="178"/>
    </row>
    <row r="25" spans="2:13" x14ac:dyDescent="0.25">
      <c r="C25" s="132" t="s">
        <v>175</v>
      </c>
      <c r="L25" s="178"/>
    </row>
    <row r="26" spans="2:13" x14ac:dyDescent="0.25">
      <c r="C26" s="132" t="s">
        <v>170</v>
      </c>
      <c r="M26" s="178"/>
    </row>
    <row r="27" spans="2:13" x14ac:dyDescent="0.25">
      <c r="C27" s="132" t="s">
        <v>176</v>
      </c>
      <c r="M27" s="178"/>
    </row>
    <row r="28" spans="2:13" x14ac:dyDescent="0.25">
      <c r="C28" s="132"/>
    </row>
    <row r="29" spans="2:13" x14ac:dyDescent="0.25">
      <c r="B29" s="65" t="s">
        <v>166</v>
      </c>
    </row>
    <row r="31" spans="2:13" x14ac:dyDescent="0.25">
      <c r="B31" s="65" t="s">
        <v>167</v>
      </c>
    </row>
    <row r="33" spans="1:7" x14ac:dyDescent="0.25">
      <c r="B33" s="65" t="s">
        <v>171</v>
      </c>
    </row>
    <row r="34" spans="1:7" x14ac:dyDescent="0.25">
      <c r="C34" s="132" t="s">
        <v>172</v>
      </c>
    </row>
    <row r="35" spans="1:7" x14ac:dyDescent="0.25">
      <c r="C35" s="132" t="s">
        <v>173</v>
      </c>
    </row>
    <row r="37" spans="1:7" x14ac:dyDescent="0.25">
      <c r="B37" s="65" t="s">
        <v>168</v>
      </c>
    </row>
    <row r="39" spans="1:7" x14ac:dyDescent="0.25">
      <c r="B39" s="65" t="s">
        <v>178</v>
      </c>
      <c r="C39" s="130"/>
      <c r="D39" s="130"/>
      <c r="E39" s="130"/>
      <c r="F39" s="130"/>
      <c r="G39" s="130"/>
    </row>
    <row r="41" spans="1:7" x14ac:dyDescent="0.25">
      <c r="B41" s="65" t="s">
        <v>105</v>
      </c>
    </row>
    <row r="42" spans="1:7" x14ac:dyDescent="0.25">
      <c r="C42" s="132" t="s">
        <v>174</v>
      </c>
    </row>
    <row r="43" spans="1:7" x14ac:dyDescent="0.25">
      <c r="C43" s="132" t="s">
        <v>179</v>
      </c>
    </row>
    <row r="45" spans="1:7" x14ac:dyDescent="0.25">
      <c r="A45" s="82" t="s">
        <v>103</v>
      </c>
    </row>
    <row r="47" spans="1:7" x14ac:dyDescent="0.25">
      <c r="B47" s="82" t="s">
        <v>98</v>
      </c>
    </row>
    <row r="48" spans="1:7" x14ac:dyDescent="0.25">
      <c r="B48" s="82"/>
      <c r="C48" s="65" t="s">
        <v>97</v>
      </c>
    </row>
    <row r="49" spans="2:5" x14ac:dyDescent="0.25">
      <c r="C49" s="65" t="s">
        <v>113</v>
      </c>
    </row>
    <row r="50" spans="2:5" x14ac:dyDescent="0.25">
      <c r="D50" s="65" t="s">
        <v>99</v>
      </c>
    </row>
    <row r="51" spans="2:5" ht="15" customHeight="1" x14ac:dyDescent="0.25">
      <c r="D51" s="65" t="s">
        <v>101</v>
      </c>
    </row>
    <row r="52" spans="2:5" ht="15" customHeight="1" x14ac:dyDescent="0.25">
      <c r="C52" s="65" t="s">
        <v>100</v>
      </c>
    </row>
    <row r="53" spans="2:5" ht="15" customHeight="1" x14ac:dyDescent="0.25">
      <c r="D53" s="65" t="s">
        <v>123</v>
      </c>
    </row>
    <row r="54" spans="2:5" x14ac:dyDescent="0.25">
      <c r="E54" s="65" t="s">
        <v>114</v>
      </c>
    </row>
    <row r="55" spans="2:5" x14ac:dyDescent="0.25">
      <c r="E55" s="65" t="s">
        <v>115</v>
      </c>
    </row>
    <row r="56" spans="2:5" x14ac:dyDescent="0.25">
      <c r="E56" s="65" t="s">
        <v>116</v>
      </c>
    </row>
    <row r="57" spans="2:5" x14ac:dyDescent="0.25">
      <c r="B57" s="82"/>
      <c r="E57" s="65" t="s">
        <v>117</v>
      </c>
    </row>
    <row r="58" spans="2:5" x14ac:dyDescent="0.25">
      <c r="E58" s="65" t="s">
        <v>118</v>
      </c>
    </row>
    <row r="59" spans="2:5" x14ac:dyDescent="0.25">
      <c r="E59" s="65" t="s">
        <v>119</v>
      </c>
    </row>
    <row r="60" spans="2:5" x14ac:dyDescent="0.25">
      <c r="E60" s="65" t="s">
        <v>120</v>
      </c>
    </row>
    <row r="61" spans="2:5" x14ac:dyDescent="0.25">
      <c r="E61" s="65" t="s">
        <v>121</v>
      </c>
    </row>
    <row r="62" spans="2:5" x14ac:dyDescent="0.25">
      <c r="E62" s="65" t="s">
        <v>122</v>
      </c>
    </row>
    <row r="63" spans="2:5" x14ac:dyDescent="0.25">
      <c r="B63" s="82" t="s">
        <v>96</v>
      </c>
    </row>
    <row r="64" spans="2:5" x14ac:dyDescent="0.25">
      <c r="C64" s="130" t="s">
        <v>148</v>
      </c>
    </row>
  </sheetData>
  <mergeCells count="1">
    <mergeCell ref="A2:N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J1" sqref="J1"/>
    </sheetView>
  </sheetViews>
  <sheetFormatPr baseColWidth="10" defaultColWidth="11.5703125" defaultRowHeight="15" x14ac:dyDescent="0.25"/>
  <cols>
    <col min="1" max="1" width="3.5703125" style="41" bestFit="1" customWidth="1"/>
    <col min="2" max="2" width="53.5703125" style="3" customWidth="1"/>
    <col min="3" max="3" width="18" style="3" customWidth="1"/>
    <col min="4" max="4" width="13.5703125" style="3" bestFit="1" customWidth="1"/>
    <col min="5" max="9" width="12.5703125" style="3" bestFit="1" customWidth="1"/>
    <col min="10" max="10" width="17.28515625" style="3" bestFit="1" customWidth="1"/>
    <col min="11" max="11" width="13.5703125" style="3" bestFit="1" customWidth="1"/>
    <col min="12" max="15" width="12.5703125" style="3" bestFit="1" customWidth="1"/>
    <col min="16" max="16" width="11.7109375" style="3" bestFit="1" customWidth="1"/>
    <col min="17" max="17" width="13.5703125" style="3" bestFit="1" customWidth="1"/>
    <col min="18" max="20" width="12.5703125" style="3" bestFit="1" customWidth="1"/>
    <col min="21" max="16384" width="11.5703125" style="3"/>
  </cols>
  <sheetData>
    <row r="1" spans="1:20" x14ac:dyDescent="0.25">
      <c r="A1" s="58"/>
      <c r="B1" s="175">
        <v>2006</v>
      </c>
      <c r="C1" s="175" t="s">
        <v>81</v>
      </c>
      <c r="D1" s="176" t="s">
        <v>0</v>
      </c>
      <c r="E1" s="176" t="s">
        <v>1</v>
      </c>
      <c r="F1" s="176" t="s">
        <v>46</v>
      </c>
      <c r="G1" s="176" t="s">
        <v>47</v>
      </c>
      <c r="H1" s="176" t="s">
        <v>4</v>
      </c>
      <c r="I1" s="176" t="s">
        <v>5</v>
      </c>
      <c r="J1" s="10" t="s">
        <v>6</v>
      </c>
      <c r="K1" s="176" t="s">
        <v>48</v>
      </c>
      <c r="L1" s="176" t="s">
        <v>8</v>
      </c>
      <c r="M1" s="176" t="s">
        <v>49</v>
      </c>
      <c r="N1" s="176" t="s">
        <v>9</v>
      </c>
      <c r="O1" s="176" t="s">
        <v>10</v>
      </c>
      <c r="P1" s="176" t="s">
        <v>15</v>
      </c>
      <c r="Q1" s="176" t="s">
        <v>50</v>
      </c>
      <c r="R1" s="176" t="s">
        <v>51</v>
      </c>
      <c r="S1" s="176" t="s">
        <v>52</v>
      </c>
      <c r="T1" s="176" t="s">
        <v>19</v>
      </c>
    </row>
    <row r="2" spans="1:20" x14ac:dyDescent="0.25">
      <c r="A2" s="32">
        <v>1</v>
      </c>
      <c r="B2" s="59" t="s">
        <v>54</v>
      </c>
      <c r="C2" s="166">
        <v>36033859</v>
      </c>
      <c r="D2" s="60">
        <v>32039460.359999999</v>
      </c>
      <c r="E2" s="60">
        <v>1150000</v>
      </c>
      <c r="F2" s="60">
        <v>1757383</v>
      </c>
      <c r="G2" s="60">
        <v>1198000</v>
      </c>
      <c r="H2" s="60">
        <v>3147459.56</v>
      </c>
      <c r="I2" s="60">
        <v>1666800</v>
      </c>
      <c r="J2" s="61" t="s">
        <v>53</v>
      </c>
      <c r="K2" s="60">
        <v>14993978.26</v>
      </c>
      <c r="L2" s="60">
        <v>1047954</v>
      </c>
      <c r="M2" s="60">
        <v>9403779</v>
      </c>
      <c r="N2" s="60">
        <v>3270875.87</v>
      </c>
      <c r="O2" s="61"/>
      <c r="P2" s="60">
        <v>621296</v>
      </c>
      <c r="Q2" s="24">
        <v>53612385</v>
      </c>
      <c r="R2" s="60">
        <v>2027482</v>
      </c>
      <c r="S2" s="60">
        <v>1217025</v>
      </c>
      <c r="T2" s="60">
        <v>775102</v>
      </c>
    </row>
    <row r="3" spans="1:20" x14ac:dyDescent="0.25">
      <c r="A3" s="32">
        <v>2</v>
      </c>
      <c r="B3" s="59" t="s">
        <v>55</v>
      </c>
      <c r="C3" s="6"/>
      <c r="D3" s="61"/>
      <c r="E3" s="61"/>
      <c r="F3" s="61"/>
      <c r="G3" s="61"/>
      <c r="H3" s="61"/>
      <c r="I3" s="61"/>
      <c r="J3" s="61"/>
      <c r="K3" s="61" t="s">
        <v>53</v>
      </c>
      <c r="L3" s="61"/>
      <c r="M3" s="61"/>
      <c r="N3" s="61"/>
      <c r="O3" s="61"/>
      <c r="P3" s="61"/>
      <c r="Q3" s="60">
        <v>8396813</v>
      </c>
      <c r="R3" s="61"/>
      <c r="S3" s="60">
        <v>1417542</v>
      </c>
      <c r="T3" s="61"/>
    </row>
    <row r="4" spans="1:20" x14ac:dyDescent="0.25">
      <c r="A4" s="32" t="s">
        <v>17</v>
      </c>
      <c r="B4" s="59" t="s">
        <v>22</v>
      </c>
      <c r="C4" s="166">
        <v>1358489</v>
      </c>
      <c r="D4" s="60">
        <v>8471443.6199999992</v>
      </c>
      <c r="E4" s="60">
        <v>795000</v>
      </c>
      <c r="F4" s="61"/>
      <c r="G4" s="60">
        <v>437000</v>
      </c>
      <c r="H4" s="60">
        <v>3199116.65</v>
      </c>
      <c r="I4" s="60">
        <v>415500</v>
      </c>
      <c r="J4" s="60">
        <v>4046482</v>
      </c>
      <c r="K4" s="61"/>
      <c r="L4" s="60">
        <v>2061953</v>
      </c>
      <c r="M4" s="60">
        <v>1533971</v>
      </c>
      <c r="N4" s="60">
        <v>839087.96</v>
      </c>
      <c r="O4" s="61"/>
      <c r="P4" s="61"/>
      <c r="Q4" s="61"/>
      <c r="R4" s="60">
        <v>1756700</v>
      </c>
      <c r="S4" s="61"/>
      <c r="T4" s="60">
        <v>42413</v>
      </c>
    </row>
    <row r="5" spans="1:20" x14ac:dyDescent="0.25">
      <c r="A5" s="32" t="s">
        <v>18</v>
      </c>
      <c r="B5" s="59" t="s">
        <v>23</v>
      </c>
      <c r="C5" s="166">
        <v>43587958.170000002</v>
      </c>
      <c r="D5" s="60">
        <v>2117860.91</v>
      </c>
      <c r="E5" s="60">
        <v>150000</v>
      </c>
      <c r="F5" s="60">
        <v>472115</v>
      </c>
      <c r="G5" s="61"/>
      <c r="H5" s="60">
        <v>11400.9</v>
      </c>
      <c r="I5" s="60">
        <v>198100</v>
      </c>
      <c r="J5" s="60">
        <v>150587</v>
      </c>
      <c r="K5" s="61"/>
      <c r="L5" s="61"/>
      <c r="M5" s="61"/>
      <c r="N5" s="60">
        <v>25461.91</v>
      </c>
      <c r="O5" s="61"/>
      <c r="P5" s="60">
        <v>78505</v>
      </c>
      <c r="Q5" s="60">
        <v>174516</v>
      </c>
      <c r="R5" s="61" t="s">
        <v>53</v>
      </c>
      <c r="S5" s="61"/>
      <c r="T5" s="60">
        <v>60354</v>
      </c>
    </row>
    <row r="6" spans="1:20" x14ac:dyDescent="0.25">
      <c r="A6" s="32">
        <v>3</v>
      </c>
      <c r="B6" s="59" t="s">
        <v>24</v>
      </c>
      <c r="C6" s="166">
        <v>6853992</v>
      </c>
      <c r="D6" s="24">
        <v>59241107</v>
      </c>
      <c r="E6" s="60">
        <v>789000</v>
      </c>
      <c r="F6" s="60">
        <v>1421839.03</v>
      </c>
      <c r="G6" s="60">
        <v>1752000</v>
      </c>
      <c r="H6" s="60">
        <v>3140378.4</v>
      </c>
      <c r="I6" s="60">
        <v>1280600</v>
      </c>
      <c r="J6" s="60">
        <v>6218344</v>
      </c>
      <c r="K6" s="60">
        <v>6017507.5899999999</v>
      </c>
      <c r="L6" s="60">
        <v>3182371</v>
      </c>
      <c r="M6" s="60">
        <v>3162957</v>
      </c>
      <c r="N6" s="60">
        <v>9759284.8800000008</v>
      </c>
      <c r="O6" s="61"/>
      <c r="P6" s="60">
        <v>454652</v>
      </c>
      <c r="Q6" s="60">
        <v>4519382</v>
      </c>
      <c r="R6" s="60">
        <v>1372644</v>
      </c>
      <c r="S6" s="60">
        <v>159019</v>
      </c>
      <c r="T6" s="60">
        <v>1265970</v>
      </c>
    </row>
    <row r="7" spans="1:20" x14ac:dyDescent="0.25">
      <c r="A7" s="32">
        <v>4</v>
      </c>
      <c r="B7" s="59" t="s">
        <v>60</v>
      </c>
      <c r="C7" s="166">
        <v>27099045.800000001</v>
      </c>
      <c r="D7" s="60">
        <v>13963988.449999999</v>
      </c>
      <c r="E7" s="60">
        <v>10780000</v>
      </c>
      <c r="F7" s="60">
        <v>1350593.52</v>
      </c>
      <c r="G7" s="60">
        <v>2040000</v>
      </c>
      <c r="H7" s="60">
        <v>2042083.5</v>
      </c>
      <c r="I7" s="223">
        <v>1928000</v>
      </c>
      <c r="J7" s="198">
        <v>55302863</v>
      </c>
      <c r="K7" s="60">
        <v>34774284.670000002</v>
      </c>
      <c r="L7" s="60">
        <v>1400588</v>
      </c>
      <c r="M7" s="60">
        <v>14963315</v>
      </c>
      <c r="N7" s="60">
        <v>177725.43</v>
      </c>
      <c r="O7" s="24">
        <v>18778537.18</v>
      </c>
      <c r="P7" s="24">
        <v>3673696</v>
      </c>
      <c r="Q7" s="60">
        <v>1700913</v>
      </c>
      <c r="R7" s="60">
        <v>2555000</v>
      </c>
      <c r="S7" s="60">
        <v>600395</v>
      </c>
      <c r="T7" s="60">
        <v>872536</v>
      </c>
    </row>
    <row r="8" spans="1:20" x14ac:dyDescent="0.25">
      <c r="A8" s="32">
        <v>5</v>
      </c>
      <c r="B8" s="59" t="s">
        <v>62</v>
      </c>
      <c r="C8" s="166">
        <v>47645041.710000001</v>
      </c>
      <c r="D8" s="60">
        <v>15878921.640000001</v>
      </c>
      <c r="E8" s="24">
        <v>14580000</v>
      </c>
      <c r="F8" s="24">
        <v>10310000</v>
      </c>
      <c r="G8" s="24">
        <v>6040000</v>
      </c>
      <c r="H8" s="24">
        <v>5950385.79</v>
      </c>
      <c r="I8" s="223"/>
      <c r="J8" s="200"/>
      <c r="K8" s="60">
        <v>21216997.23</v>
      </c>
      <c r="L8" s="61" t="s">
        <v>53</v>
      </c>
      <c r="M8" s="24">
        <v>30880587</v>
      </c>
      <c r="N8" s="61" t="s">
        <v>53</v>
      </c>
      <c r="O8" s="60">
        <v>15364257.689999999</v>
      </c>
      <c r="P8" s="60">
        <v>3000</v>
      </c>
      <c r="Q8" s="60">
        <v>22856664</v>
      </c>
      <c r="R8" s="24">
        <v>4916217</v>
      </c>
      <c r="S8" s="61"/>
      <c r="T8" s="60">
        <v>118821</v>
      </c>
    </row>
    <row r="9" spans="1:20" x14ac:dyDescent="0.25">
      <c r="A9" s="32">
        <v>6</v>
      </c>
      <c r="B9" s="59" t="s">
        <v>64</v>
      </c>
      <c r="C9" s="166">
        <v>1857323</v>
      </c>
      <c r="D9" s="60">
        <v>2759222.42</v>
      </c>
      <c r="E9" s="60">
        <v>850000</v>
      </c>
      <c r="F9" s="60">
        <v>102591.48</v>
      </c>
      <c r="G9" s="60">
        <v>359000</v>
      </c>
      <c r="H9" s="60">
        <v>856491.35</v>
      </c>
      <c r="I9" s="61" t="s">
        <v>53</v>
      </c>
      <c r="J9" s="61" t="s">
        <v>53</v>
      </c>
      <c r="K9" s="60">
        <v>1496199.72</v>
      </c>
      <c r="L9" s="60">
        <v>272179</v>
      </c>
      <c r="M9" s="60">
        <v>850294</v>
      </c>
      <c r="N9" s="60">
        <v>17394.32</v>
      </c>
      <c r="O9" s="61"/>
      <c r="P9" s="60">
        <v>51094</v>
      </c>
      <c r="Q9" s="60">
        <v>642630</v>
      </c>
      <c r="R9" s="60">
        <v>304864</v>
      </c>
      <c r="S9" s="60">
        <v>200078</v>
      </c>
      <c r="T9" s="60">
        <v>447416</v>
      </c>
    </row>
    <row r="10" spans="1:20" x14ac:dyDescent="0.25">
      <c r="A10" s="32">
        <v>7</v>
      </c>
      <c r="B10" s="59" t="s">
        <v>29</v>
      </c>
      <c r="C10" s="59"/>
      <c r="D10" s="60">
        <v>9465813.6400000006</v>
      </c>
      <c r="E10" s="60">
        <v>6300000</v>
      </c>
      <c r="F10" s="61" t="s">
        <v>53</v>
      </c>
      <c r="G10" s="60">
        <v>3226000</v>
      </c>
      <c r="H10" s="60">
        <v>781664.27</v>
      </c>
      <c r="I10" s="24">
        <v>1755900</v>
      </c>
      <c r="J10" s="60">
        <v>2355435</v>
      </c>
      <c r="K10" s="60">
        <v>4381231.59</v>
      </c>
      <c r="L10" s="60">
        <v>1612043</v>
      </c>
      <c r="M10" s="60">
        <v>11431405</v>
      </c>
      <c r="N10" s="61">
        <v>840.73</v>
      </c>
      <c r="O10" s="61"/>
      <c r="P10" s="61" t="s">
        <v>53</v>
      </c>
      <c r="Q10" s="60">
        <v>6954194</v>
      </c>
      <c r="R10" s="60">
        <v>1074464</v>
      </c>
      <c r="S10" s="60">
        <v>1917075</v>
      </c>
      <c r="T10" s="60">
        <v>2301272</v>
      </c>
    </row>
    <row r="11" spans="1:20" x14ac:dyDescent="0.25">
      <c r="A11" s="32">
        <v>8</v>
      </c>
      <c r="B11" s="62" t="s">
        <v>30</v>
      </c>
      <c r="C11" s="166">
        <v>246053</v>
      </c>
      <c r="D11" s="60">
        <v>3960510.37</v>
      </c>
      <c r="E11" s="60">
        <v>2004000</v>
      </c>
      <c r="F11" s="60">
        <v>197495.28</v>
      </c>
      <c r="G11" s="60">
        <v>12000</v>
      </c>
      <c r="H11" s="60">
        <v>95975</v>
      </c>
      <c r="I11" s="61" t="s">
        <v>53</v>
      </c>
      <c r="J11" s="60">
        <v>705299</v>
      </c>
      <c r="K11" s="60">
        <v>5646440.6299999999</v>
      </c>
      <c r="L11" s="60">
        <v>112801</v>
      </c>
      <c r="M11" s="61" t="s">
        <v>53</v>
      </c>
      <c r="N11" s="61" t="s">
        <v>53</v>
      </c>
      <c r="O11" s="61"/>
      <c r="P11" s="60">
        <v>136297</v>
      </c>
      <c r="Q11" s="60">
        <v>648765</v>
      </c>
      <c r="R11" s="60">
        <v>828615</v>
      </c>
      <c r="S11" s="60">
        <v>629835</v>
      </c>
      <c r="T11" s="60">
        <v>223268</v>
      </c>
    </row>
    <row r="12" spans="1:20" x14ac:dyDescent="0.25">
      <c r="A12" s="32">
        <v>9</v>
      </c>
      <c r="B12" s="62" t="s">
        <v>31</v>
      </c>
      <c r="C12" s="62"/>
      <c r="D12" s="61"/>
      <c r="E12" s="60">
        <v>300000</v>
      </c>
      <c r="F12" s="60">
        <v>792012.6</v>
      </c>
      <c r="G12" s="61"/>
      <c r="H12" s="60">
        <v>4750</v>
      </c>
      <c r="I12" s="60">
        <v>310600</v>
      </c>
      <c r="J12" s="60">
        <v>239007</v>
      </c>
      <c r="K12" s="60">
        <v>282694.7</v>
      </c>
      <c r="L12" s="60">
        <v>29830</v>
      </c>
      <c r="M12" s="61" t="s">
        <v>53</v>
      </c>
      <c r="N12" s="61" t="s">
        <v>53</v>
      </c>
      <c r="O12" s="61"/>
      <c r="P12" s="60">
        <v>470342</v>
      </c>
      <c r="Q12" s="60">
        <v>664937</v>
      </c>
      <c r="R12" s="61" t="s">
        <v>53</v>
      </c>
      <c r="S12" s="61" t="s">
        <v>53</v>
      </c>
      <c r="T12" s="60">
        <v>625352.14</v>
      </c>
    </row>
    <row r="13" spans="1:20" x14ac:dyDescent="0.25">
      <c r="A13" s="32">
        <v>10</v>
      </c>
      <c r="B13" s="62" t="s">
        <v>32</v>
      </c>
      <c r="C13" s="62"/>
      <c r="D13" s="60">
        <v>18109168.52</v>
      </c>
      <c r="E13" s="60">
        <v>900000</v>
      </c>
      <c r="F13" s="60">
        <v>1707350.6</v>
      </c>
      <c r="G13" s="60">
        <v>213000</v>
      </c>
      <c r="H13" s="60">
        <v>2793973.74</v>
      </c>
      <c r="I13" s="60">
        <v>1747300</v>
      </c>
      <c r="J13" s="60">
        <v>159566</v>
      </c>
      <c r="K13" s="60">
        <v>2059130.41</v>
      </c>
      <c r="L13" s="60">
        <v>445012</v>
      </c>
      <c r="M13" s="60">
        <v>3513100</v>
      </c>
      <c r="N13" s="60">
        <v>1288814.6299999999</v>
      </c>
      <c r="O13" s="61"/>
      <c r="P13" s="60">
        <v>123071</v>
      </c>
      <c r="Q13" s="60">
        <v>232963</v>
      </c>
      <c r="R13" s="60">
        <v>898000</v>
      </c>
      <c r="S13" s="60">
        <v>743999</v>
      </c>
      <c r="T13" s="60">
        <v>822406</v>
      </c>
    </row>
    <row r="14" spans="1:20" x14ac:dyDescent="0.25">
      <c r="A14" s="32">
        <v>11</v>
      </c>
      <c r="B14" s="62" t="s">
        <v>58</v>
      </c>
      <c r="C14" s="62"/>
      <c r="D14" s="60">
        <v>19519171.489999998</v>
      </c>
      <c r="E14" s="60">
        <v>3585000</v>
      </c>
      <c r="F14" s="61" t="s">
        <v>53</v>
      </c>
      <c r="G14" s="60">
        <v>995000</v>
      </c>
      <c r="H14" s="60">
        <v>709662.37</v>
      </c>
      <c r="I14" s="60">
        <v>233500</v>
      </c>
      <c r="J14" s="60">
        <v>2102307</v>
      </c>
      <c r="K14" s="60">
        <v>9667981.5399999991</v>
      </c>
      <c r="L14" s="60">
        <v>492466</v>
      </c>
      <c r="M14" s="61" t="s">
        <v>53</v>
      </c>
      <c r="N14" s="60">
        <v>653826.57999999996</v>
      </c>
      <c r="O14" s="61"/>
      <c r="P14" s="61" t="s">
        <v>53</v>
      </c>
      <c r="Q14" s="60">
        <v>1308072</v>
      </c>
      <c r="R14" s="60">
        <v>1970306</v>
      </c>
      <c r="S14" s="60">
        <v>493030</v>
      </c>
      <c r="T14" s="60">
        <v>86595</v>
      </c>
    </row>
    <row r="15" spans="1:20" x14ac:dyDescent="0.25">
      <c r="A15" s="32">
        <v>12</v>
      </c>
      <c r="B15" s="62" t="s">
        <v>59</v>
      </c>
      <c r="C15" s="166">
        <v>299736</v>
      </c>
      <c r="D15" s="60">
        <v>8730309.5899999999</v>
      </c>
      <c r="E15" s="60">
        <v>480000</v>
      </c>
      <c r="F15" s="60">
        <v>1078129.73</v>
      </c>
      <c r="G15" s="60">
        <v>1253000</v>
      </c>
      <c r="H15" s="60">
        <v>3771757.65</v>
      </c>
      <c r="I15" s="60">
        <v>713700</v>
      </c>
      <c r="J15" s="60">
        <v>135186</v>
      </c>
      <c r="K15" s="60">
        <v>6545386.0199999996</v>
      </c>
      <c r="L15" s="60">
        <v>230438</v>
      </c>
      <c r="M15" s="60">
        <v>3042657</v>
      </c>
      <c r="N15" s="60">
        <v>312915.61</v>
      </c>
      <c r="O15" s="61"/>
      <c r="P15" s="60">
        <v>539799</v>
      </c>
      <c r="Q15" s="60">
        <v>2681585</v>
      </c>
      <c r="R15" s="60">
        <v>2409451</v>
      </c>
      <c r="S15" s="60">
        <v>1444526</v>
      </c>
      <c r="T15" s="60">
        <v>1124206</v>
      </c>
    </row>
    <row r="16" spans="1:20" x14ac:dyDescent="0.25">
      <c r="A16" s="32">
        <v>13</v>
      </c>
      <c r="B16" s="62" t="s">
        <v>61</v>
      </c>
      <c r="C16" s="62"/>
      <c r="D16" s="61"/>
      <c r="E16" s="60">
        <v>300000</v>
      </c>
      <c r="F16" s="60">
        <v>66761.72</v>
      </c>
      <c r="G16" s="60">
        <v>145000</v>
      </c>
      <c r="H16" s="60">
        <v>15651</v>
      </c>
      <c r="I16" s="61" t="s">
        <v>53</v>
      </c>
      <c r="J16" s="61" t="s">
        <v>53</v>
      </c>
      <c r="K16" s="61" t="s">
        <v>53</v>
      </c>
      <c r="L16" s="60">
        <v>190000</v>
      </c>
      <c r="M16" s="61" t="s">
        <v>53</v>
      </c>
      <c r="N16" s="61" t="s">
        <v>53</v>
      </c>
      <c r="O16" s="61"/>
      <c r="P16" s="60">
        <v>15324</v>
      </c>
      <c r="Q16" s="60">
        <v>531424</v>
      </c>
      <c r="R16" s="60">
        <v>35095</v>
      </c>
      <c r="S16" s="61" t="s">
        <v>53</v>
      </c>
      <c r="T16" s="60">
        <v>1245074</v>
      </c>
    </row>
    <row r="17" spans="1:20" x14ac:dyDescent="0.25">
      <c r="A17" s="32">
        <v>14</v>
      </c>
      <c r="B17" s="62" t="s">
        <v>63</v>
      </c>
      <c r="C17" s="166">
        <v>236364.67</v>
      </c>
      <c r="D17" s="61"/>
      <c r="E17" s="60">
        <v>1800000</v>
      </c>
      <c r="F17" s="60">
        <v>450000</v>
      </c>
      <c r="G17" s="61"/>
      <c r="H17" s="60">
        <v>220888.46</v>
      </c>
      <c r="I17" s="60">
        <v>172600</v>
      </c>
      <c r="J17" s="61" t="s">
        <v>53</v>
      </c>
      <c r="K17" s="60">
        <v>576427.42000000004</v>
      </c>
      <c r="L17" s="60">
        <v>1324833</v>
      </c>
      <c r="M17" s="60">
        <v>1126769</v>
      </c>
      <c r="N17" s="61" t="s">
        <v>53</v>
      </c>
      <c r="O17" s="61"/>
      <c r="P17" s="61" t="s">
        <v>53</v>
      </c>
      <c r="Q17" s="60">
        <v>767750</v>
      </c>
      <c r="R17" s="60">
        <v>164704</v>
      </c>
      <c r="S17" s="60">
        <v>269810</v>
      </c>
      <c r="T17" s="60">
        <v>199518</v>
      </c>
    </row>
    <row r="18" spans="1:20" x14ac:dyDescent="0.25">
      <c r="A18" s="32">
        <v>15</v>
      </c>
      <c r="B18" s="62" t="s">
        <v>65</v>
      </c>
      <c r="C18" s="166">
        <v>8629024.7799999993</v>
      </c>
      <c r="D18" s="60">
        <v>35971560.890000001</v>
      </c>
      <c r="E18" s="60">
        <v>825500</v>
      </c>
      <c r="F18" s="60">
        <v>1187249.71</v>
      </c>
      <c r="G18" s="60">
        <v>601000</v>
      </c>
      <c r="H18" s="60">
        <v>2454936.08</v>
      </c>
      <c r="I18" s="60">
        <v>1314000</v>
      </c>
      <c r="J18" s="60">
        <v>3078035</v>
      </c>
      <c r="K18" s="60">
        <v>6950013.4199999999</v>
      </c>
      <c r="L18" s="60">
        <v>197569</v>
      </c>
      <c r="M18" s="60">
        <v>7274587</v>
      </c>
      <c r="N18" s="60">
        <v>2415336.8199999998</v>
      </c>
      <c r="O18" s="61"/>
      <c r="P18" s="61" t="s">
        <v>53</v>
      </c>
      <c r="Q18" s="60">
        <v>1531777</v>
      </c>
      <c r="R18" s="60">
        <v>1388980</v>
      </c>
      <c r="S18" s="61" t="s">
        <v>53</v>
      </c>
      <c r="T18" s="24">
        <v>3420594.86</v>
      </c>
    </row>
    <row r="19" spans="1:20" x14ac:dyDescent="0.25">
      <c r="A19" s="32">
        <v>16</v>
      </c>
      <c r="B19" s="62" t="s">
        <v>42</v>
      </c>
      <c r="C19" s="166">
        <v>25462980</v>
      </c>
      <c r="D19" s="60">
        <v>7281135.9500000002</v>
      </c>
      <c r="E19" s="60">
        <v>12493308</v>
      </c>
      <c r="F19" s="60">
        <v>5855614</v>
      </c>
      <c r="G19" s="60">
        <v>268000</v>
      </c>
      <c r="H19" s="60">
        <v>450723.95</v>
      </c>
      <c r="I19" s="60">
        <v>1510800</v>
      </c>
      <c r="J19" s="60">
        <v>36686610</v>
      </c>
      <c r="K19" s="24">
        <v>53763569.07</v>
      </c>
      <c r="L19" s="24">
        <v>22779609</v>
      </c>
      <c r="M19" s="60">
        <v>3424235</v>
      </c>
      <c r="N19" s="24">
        <v>19317663.870000001</v>
      </c>
      <c r="O19" s="60">
        <v>13651494</v>
      </c>
      <c r="P19" s="60">
        <v>1647102</v>
      </c>
      <c r="Q19" s="60">
        <v>1013727</v>
      </c>
      <c r="R19" s="60">
        <v>1690070</v>
      </c>
      <c r="S19" s="24">
        <v>7056641</v>
      </c>
      <c r="T19" s="60">
        <v>2763438</v>
      </c>
    </row>
    <row r="20" spans="1:20" s="116" customFormat="1" x14ac:dyDescent="0.25">
      <c r="A20" s="114"/>
      <c r="B20" s="63" t="s">
        <v>43</v>
      </c>
      <c r="C20" s="167">
        <v>199309867.13</v>
      </c>
      <c r="D20" s="115">
        <f>SUM(D2:D19)</f>
        <v>237509674.85000002</v>
      </c>
      <c r="E20" s="115">
        <f t="shared" ref="E20:T20" si="0">SUM(E2:E19)</f>
        <v>58081808</v>
      </c>
      <c r="F20" s="115">
        <f t="shared" si="0"/>
        <v>26749135.670000002</v>
      </c>
      <c r="G20" s="115">
        <f t="shared" si="0"/>
        <v>18539000</v>
      </c>
      <c r="H20" s="115">
        <f t="shared" si="0"/>
        <v>29647298.670000006</v>
      </c>
      <c r="I20" s="115">
        <f t="shared" si="0"/>
        <v>13247400</v>
      </c>
      <c r="J20" s="115">
        <f t="shared" si="0"/>
        <v>111179721</v>
      </c>
      <c r="K20" s="115">
        <f t="shared" si="0"/>
        <v>168371842.27000001</v>
      </c>
      <c r="L20" s="115">
        <f t="shared" si="0"/>
        <v>35379646</v>
      </c>
      <c r="M20" s="115">
        <f t="shared" si="0"/>
        <v>90607656</v>
      </c>
      <c r="N20" s="115">
        <f t="shared" si="0"/>
        <v>38079228.609999999</v>
      </c>
      <c r="O20" s="115">
        <f t="shared" si="0"/>
        <v>47794288.869999997</v>
      </c>
      <c r="P20" s="115">
        <f t="shared" si="0"/>
        <v>7814178</v>
      </c>
      <c r="Q20" s="115">
        <f t="shared" si="0"/>
        <v>108238497</v>
      </c>
      <c r="R20" s="115">
        <f t="shared" si="0"/>
        <v>23392592</v>
      </c>
      <c r="S20" s="115">
        <f t="shared" si="0"/>
        <v>16148975</v>
      </c>
      <c r="T20" s="115">
        <f t="shared" si="0"/>
        <v>16394336</v>
      </c>
    </row>
    <row r="21" spans="1:20" x14ac:dyDescent="0.25">
      <c r="D21" s="4"/>
      <c r="E21" s="4"/>
      <c r="F21" s="4"/>
      <c r="G21" s="4"/>
      <c r="H21" s="4"/>
      <c r="I21" s="4"/>
      <c r="J21" s="4"/>
      <c r="K21" s="4"/>
      <c r="L21" s="4"/>
      <c r="M21" s="4"/>
      <c r="N21" s="4"/>
      <c r="O21" s="4"/>
      <c r="P21" s="4"/>
      <c r="Q21" s="4"/>
      <c r="R21" s="4"/>
      <c r="S21" s="4"/>
      <c r="T21" s="4"/>
    </row>
    <row r="22" spans="1:20" x14ac:dyDescent="0.25">
      <c r="B22" s="3" t="s">
        <v>140</v>
      </c>
    </row>
    <row r="23" spans="1:20" x14ac:dyDescent="0.25">
      <c r="B23" s="105" t="s">
        <v>86</v>
      </c>
      <c r="C23" s="105"/>
    </row>
    <row r="24" spans="1:20" x14ac:dyDescent="0.25">
      <c r="D24" s="105"/>
    </row>
    <row r="25" spans="1:20" x14ac:dyDescent="0.25">
      <c r="B25" s="105"/>
      <c r="C25" s="105"/>
    </row>
  </sheetData>
  <mergeCells count="2">
    <mergeCell ref="I7:I8"/>
    <mergeCell ref="J7:J8"/>
  </mergeCells>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J33" sqref="J33"/>
    </sheetView>
  </sheetViews>
  <sheetFormatPr baseColWidth="10" defaultColWidth="11.5703125" defaultRowHeight="15" x14ac:dyDescent="0.25"/>
  <cols>
    <col min="1" max="1" width="3.5703125" style="41" bestFit="1" customWidth="1"/>
    <col min="2" max="2" width="54.28515625" style="3" customWidth="1"/>
    <col min="3" max="3" width="18.7109375" style="3" customWidth="1"/>
    <col min="4" max="4" width="14.5703125" style="3" bestFit="1" customWidth="1"/>
    <col min="5" max="9" width="13.5703125" style="3" bestFit="1" customWidth="1"/>
    <col min="10" max="10" width="17.5703125" style="3" bestFit="1" customWidth="1"/>
    <col min="11" max="11" width="14.5703125" style="3" bestFit="1" customWidth="1"/>
    <col min="12" max="15" width="14.140625" style="3" bestFit="1" customWidth="1"/>
    <col min="16" max="16" width="13.140625" style="3" bestFit="1" customWidth="1"/>
    <col min="17" max="17" width="14.140625" style="3" bestFit="1" customWidth="1"/>
    <col min="18" max="19" width="13.5703125" style="3" bestFit="1" customWidth="1"/>
    <col min="20" max="20" width="12.5703125" style="3" bestFit="1" customWidth="1"/>
    <col min="21" max="16384" width="11.5703125" style="3"/>
  </cols>
  <sheetData>
    <row r="1" spans="1:20" x14ac:dyDescent="0.25">
      <c r="A1" s="58"/>
      <c r="B1" s="175">
        <v>2005</v>
      </c>
      <c r="C1" s="175" t="s">
        <v>81</v>
      </c>
      <c r="D1" s="176" t="s">
        <v>0</v>
      </c>
      <c r="E1" s="176" t="s">
        <v>1</v>
      </c>
      <c r="F1" s="176" t="s">
        <v>46</v>
      </c>
      <c r="G1" s="176" t="s">
        <v>47</v>
      </c>
      <c r="H1" s="176" t="s">
        <v>4</v>
      </c>
      <c r="I1" s="176" t="s">
        <v>5</v>
      </c>
      <c r="J1" s="10" t="s">
        <v>6</v>
      </c>
      <c r="K1" s="176" t="s">
        <v>48</v>
      </c>
      <c r="L1" s="176" t="s">
        <v>8</v>
      </c>
      <c r="M1" s="176" t="s">
        <v>49</v>
      </c>
      <c r="N1" s="176" t="s">
        <v>9</v>
      </c>
      <c r="O1" s="176" t="s">
        <v>10</v>
      </c>
      <c r="P1" s="176" t="s">
        <v>15</v>
      </c>
      <c r="Q1" s="176" t="s">
        <v>50</v>
      </c>
      <c r="R1" s="176" t="s">
        <v>51</v>
      </c>
      <c r="S1" s="176" t="s">
        <v>52</v>
      </c>
      <c r="T1" s="176" t="s">
        <v>19</v>
      </c>
    </row>
    <row r="2" spans="1:20" x14ac:dyDescent="0.25">
      <c r="A2" s="32">
        <v>1</v>
      </c>
      <c r="B2" s="59" t="s">
        <v>54</v>
      </c>
      <c r="C2" s="166">
        <v>16742843</v>
      </c>
      <c r="D2" s="146">
        <v>10055712.470000001</v>
      </c>
      <c r="E2" s="146">
        <v>825000</v>
      </c>
      <c r="F2" s="146">
        <v>3264749</v>
      </c>
      <c r="G2" s="146">
        <v>884000</v>
      </c>
      <c r="H2" s="146">
        <v>3236797.5</v>
      </c>
      <c r="I2" s="146">
        <v>1459800</v>
      </c>
      <c r="J2" s="146"/>
      <c r="K2" s="146">
        <v>16972657.989999998</v>
      </c>
      <c r="L2" s="146">
        <v>2423099</v>
      </c>
      <c r="M2" s="146">
        <v>6546448</v>
      </c>
      <c r="N2" s="146">
        <v>642339</v>
      </c>
      <c r="O2" s="146"/>
      <c r="P2" s="146">
        <v>429801</v>
      </c>
      <c r="Q2" s="147">
        <v>47647923</v>
      </c>
      <c r="R2" s="146">
        <v>1946757</v>
      </c>
      <c r="S2" s="146">
        <v>411723</v>
      </c>
      <c r="T2" s="60">
        <v>698452</v>
      </c>
    </row>
    <row r="3" spans="1:20" x14ac:dyDescent="0.25">
      <c r="A3" s="32">
        <v>2</v>
      </c>
      <c r="B3" s="59" t="s">
        <v>55</v>
      </c>
      <c r="C3" s="59"/>
      <c r="D3" s="146"/>
      <c r="E3" s="146"/>
      <c r="F3" s="146" t="s">
        <v>53</v>
      </c>
      <c r="G3" s="146"/>
      <c r="H3" s="146"/>
      <c r="I3" s="146"/>
      <c r="J3" s="146"/>
      <c r="K3" s="146" t="s">
        <v>53</v>
      </c>
      <c r="L3" s="146"/>
      <c r="M3" s="146"/>
      <c r="N3" s="146"/>
      <c r="O3" s="146"/>
      <c r="P3" s="146" t="s">
        <v>53</v>
      </c>
      <c r="Q3" s="146">
        <v>4742577</v>
      </c>
      <c r="R3" s="146"/>
      <c r="S3" s="146">
        <v>911613</v>
      </c>
      <c r="T3" s="61"/>
    </row>
    <row r="4" spans="1:20" x14ac:dyDescent="0.25">
      <c r="A4" s="32" t="s">
        <v>17</v>
      </c>
      <c r="B4" s="59" t="s">
        <v>22</v>
      </c>
      <c r="C4" s="166">
        <v>1100482</v>
      </c>
      <c r="D4" s="146">
        <v>9072328.6400000006</v>
      </c>
      <c r="E4" s="146">
        <v>725000</v>
      </c>
      <c r="F4" s="146"/>
      <c r="G4" s="146">
        <v>69000</v>
      </c>
      <c r="H4" s="146">
        <v>1545250.02</v>
      </c>
      <c r="I4" s="146">
        <v>114900</v>
      </c>
      <c r="J4" s="146">
        <v>1103777</v>
      </c>
      <c r="K4" s="146" t="s">
        <v>53</v>
      </c>
      <c r="L4" s="146">
        <v>1520154</v>
      </c>
      <c r="M4" s="146">
        <v>274792</v>
      </c>
      <c r="N4" s="146">
        <v>197163.58</v>
      </c>
      <c r="O4" s="146"/>
      <c r="P4" s="146"/>
      <c r="Q4" s="146" t="s">
        <v>53</v>
      </c>
      <c r="R4" s="146">
        <v>2265478</v>
      </c>
      <c r="S4" s="146" t="s">
        <v>53</v>
      </c>
      <c r="T4" s="60">
        <v>69166</v>
      </c>
    </row>
    <row r="5" spans="1:20" x14ac:dyDescent="0.25">
      <c r="A5" s="32" t="s">
        <v>18</v>
      </c>
      <c r="B5" s="59" t="s">
        <v>23</v>
      </c>
      <c r="C5" s="166">
        <v>50014487.609999999</v>
      </c>
      <c r="D5" s="146">
        <v>2268082.16</v>
      </c>
      <c r="E5" s="146">
        <v>175500</v>
      </c>
      <c r="F5" s="146">
        <v>631544</v>
      </c>
      <c r="G5" s="146" t="s">
        <v>53</v>
      </c>
      <c r="H5" s="146" t="s">
        <v>53</v>
      </c>
      <c r="I5" s="146">
        <v>343500</v>
      </c>
      <c r="J5" s="146">
        <v>159454</v>
      </c>
      <c r="K5" s="146"/>
      <c r="L5" s="146" t="s">
        <v>53</v>
      </c>
      <c r="M5" s="146" t="s">
        <v>53</v>
      </c>
      <c r="N5" s="146">
        <v>291958.19</v>
      </c>
      <c r="O5" s="146"/>
      <c r="P5" s="146">
        <v>67183</v>
      </c>
      <c r="Q5" s="146">
        <v>712763</v>
      </c>
      <c r="R5" s="146" t="s">
        <v>53</v>
      </c>
      <c r="S5" s="146" t="s">
        <v>53</v>
      </c>
      <c r="T5" s="60">
        <v>58432</v>
      </c>
    </row>
    <row r="6" spans="1:20" x14ac:dyDescent="0.25">
      <c r="A6" s="32">
        <v>3</v>
      </c>
      <c r="B6" s="59" t="s">
        <v>24</v>
      </c>
      <c r="C6" s="166">
        <v>6366282</v>
      </c>
      <c r="D6" s="146">
        <v>35258775.560000002</v>
      </c>
      <c r="E6" s="146">
        <v>810000</v>
      </c>
      <c r="F6" s="146">
        <v>3599149.7</v>
      </c>
      <c r="G6" s="146">
        <v>2012000</v>
      </c>
      <c r="H6" s="146">
        <v>3452083.57</v>
      </c>
      <c r="I6" s="146">
        <v>1513600</v>
      </c>
      <c r="J6" s="146">
        <v>7099455</v>
      </c>
      <c r="K6" s="146">
        <v>2097530.8199999998</v>
      </c>
      <c r="L6" s="146">
        <v>2751766</v>
      </c>
      <c r="M6" s="146">
        <v>1682252</v>
      </c>
      <c r="N6" s="146">
        <v>2670759.61</v>
      </c>
      <c r="O6" s="146"/>
      <c r="P6" s="146">
        <v>702231</v>
      </c>
      <c r="Q6" s="146">
        <v>4987433</v>
      </c>
      <c r="R6" s="146">
        <v>1572278</v>
      </c>
      <c r="S6" s="146">
        <v>271447</v>
      </c>
      <c r="T6" s="60">
        <v>1675752</v>
      </c>
    </row>
    <row r="7" spans="1:20" x14ac:dyDescent="0.25">
      <c r="A7" s="32">
        <v>4</v>
      </c>
      <c r="B7" s="59" t="s">
        <v>60</v>
      </c>
      <c r="C7" s="166">
        <v>22082561.23</v>
      </c>
      <c r="D7" s="146">
        <v>10403304.43</v>
      </c>
      <c r="E7" s="146">
        <v>7750000</v>
      </c>
      <c r="F7" s="146">
        <v>2414551.56</v>
      </c>
      <c r="G7" s="146">
        <v>1850000</v>
      </c>
      <c r="H7" s="146">
        <v>1750035.52</v>
      </c>
      <c r="I7" s="148">
        <v>745000</v>
      </c>
      <c r="J7" s="146">
        <v>36226720</v>
      </c>
      <c r="K7" s="146">
        <v>28708902.789999999</v>
      </c>
      <c r="L7" s="146">
        <v>1246082</v>
      </c>
      <c r="M7" s="146">
        <v>14957820</v>
      </c>
      <c r="N7" s="146">
        <v>156311.32</v>
      </c>
      <c r="O7" s="149">
        <v>14595597.119999999</v>
      </c>
      <c r="P7" s="147">
        <v>3096226</v>
      </c>
      <c r="Q7" s="146">
        <v>1440399</v>
      </c>
      <c r="R7" s="146">
        <v>1087619</v>
      </c>
      <c r="S7" s="147">
        <v>637482</v>
      </c>
      <c r="T7" s="60">
        <v>1039405.3</v>
      </c>
    </row>
    <row r="8" spans="1:20" x14ac:dyDescent="0.25">
      <c r="A8" s="32">
        <v>5</v>
      </c>
      <c r="B8" s="59" t="s">
        <v>62</v>
      </c>
      <c r="C8" s="166">
        <v>43819972</v>
      </c>
      <c r="D8" s="146">
        <v>14989710.109999999</v>
      </c>
      <c r="E8" s="146">
        <v>14400000</v>
      </c>
      <c r="F8" s="147">
        <v>5320000</v>
      </c>
      <c r="G8" s="147">
        <v>5690000</v>
      </c>
      <c r="H8" s="147">
        <v>5585248.9500000002</v>
      </c>
      <c r="I8" s="150" t="s">
        <v>53</v>
      </c>
      <c r="J8" s="147" t="s">
        <v>53</v>
      </c>
      <c r="K8" s="146">
        <v>21807124.649999999</v>
      </c>
      <c r="L8" s="146" t="s">
        <v>53</v>
      </c>
      <c r="M8" s="147">
        <v>27736316</v>
      </c>
      <c r="N8" s="146" t="s">
        <v>53</v>
      </c>
      <c r="O8" s="146"/>
      <c r="P8" s="146">
        <v>9741</v>
      </c>
      <c r="Q8" s="146">
        <v>21368893</v>
      </c>
      <c r="R8" s="147">
        <v>2665172</v>
      </c>
      <c r="S8" s="146"/>
      <c r="T8" s="60">
        <v>136073</v>
      </c>
    </row>
    <row r="9" spans="1:20" x14ac:dyDescent="0.25">
      <c r="A9" s="32">
        <v>6</v>
      </c>
      <c r="B9" s="59" t="s">
        <v>64</v>
      </c>
      <c r="C9" s="166">
        <v>1212307.8999999999</v>
      </c>
      <c r="D9" s="146">
        <v>3312150.62</v>
      </c>
      <c r="E9" s="146">
        <v>840000</v>
      </c>
      <c r="F9" s="146">
        <v>158931.78</v>
      </c>
      <c r="G9" s="146">
        <v>167000</v>
      </c>
      <c r="H9" s="146">
        <v>3000</v>
      </c>
      <c r="I9" s="151"/>
      <c r="J9" s="146"/>
      <c r="K9" s="146">
        <v>1149994.27</v>
      </c>
      <c r="L9" s="146">
        <v>647466</v>
      </c>
      <c r="M9" s="146">
        <v>657959</v>
      </c>
      <c r="N9" s="146">
        <v>141812.65</v>
      </c>
      <c r="O9" s="149">
        <v>15830401.75</v>
      </c>
      <c r="P9" s="146">
        <v>1824</v>
      </c>
      <c r="Q9" s="146">
        <v>638950</v>
      </c>
      <c r="R9" s="146">
        <v>296437</v>
      </c>
      <c r="S9" s="146">
        <v>199120</v>
      </c>
      <c r="T9" s="60">
        <v>429550</v>
      </c>
    </row>
    <row r="10" spans="1:20" x14ac:dyDescent="0.25">
      <c r="A10" s="32">
        <v>7</v>
      </c>
      <c r="B10" s="59" t="s">
        <v>29</v>
      </c>
      <c r="C10" s="59"/>
      <c r="D10" s="146">
        <v>4309591.0599999996</v>
      </c>
      <c r="E10" s="146">
        <v>5350000</v>
      </c>
      <c r="F10" s="146" t="s">
        <v>53</v>
      </c>
      <c r="G10" s="146">
        <v>3191000</v>
      </c>
      <c r="H10" s="146">
        <v>573745.01</v>
      </c>
      <c r="I10" s="146">
        <v>940200</v>
      </c>
      <c r="J10" s="146">
        <v>3206700</v>
      </c>
      <c r="K10" s="146">
        <v>4995183.96</v>
      </c>
      <c r="L10" s="146">
        <v>1638149</v>
      </c>
      <c r="M10" s="146">
        <v>9489238</v>
      </c>
      <c r="N10" s="146">
        <v>77820.58</v>
      </c>
      <c r="O10" s="146"/>
      <c r="P10" s="146">
        <v>21952</v>
      </c>
      <c r="Q10" s="146">
        <v>6676167</v>
      </c>
      <c r="R10" s="146">
        <v>853230</v>
      </c>
      <c r="S10" s="146">
        <v>2212946</v>
      </c>
      <c r="T10" s="60">
        <v>1229681</v>
      </c>
    </row>
    <row r="11" spans="1:20" x14ac:dyDescent="0.25">
      <c r="A11" s="32">
        <v>8</v>
      </c>
      <c r="B11" s="62" t="s">
        <v>30</v>
      </c>
      <c r="C11" s="166">
        <v>71357</v>
      </c>
      <c r="D11" s="146">
        <v>5433769.54</v>
      </c>
      <c r="E11" s="146">
        <v>1750000</v>
      </c>
      <c r="F11" s="146">
        <v>290069.55</v>
      </c>
      <c r="G11" s="146">
        <v>12000</v>
      </c>
      <c r="H11" s="146" t="s">
        <v>53</v>
      </c>
      <c r="I11" s="147" t="s">
        <v>53</v>
      </c>
      <c r="J11" s="146">
        <v>793290</v>
      </c>
      <c r="K11" s="146">
        <v>1809774.37</v>
      </c>
      <c r="L11" s="146">
        <v>166921</v>
      </c>
      <c r="M11" s="146" t="s">
        <v>53</v>
      </c>
      <c r="N11" s="146" t="s">
        <v>53</v>
      </c>
      <c r="O11" s="146"/>
      <c r="P11" s="146">
        <v>26682</v>
      </c>
      <c r="Q11" s="146">
        <v>281839</v>
      </c>
      <c r="R11" s="146">
        <v>624460</v>
      </c>
      <c r="S11" s="146">
        <v>735644</v>
      </c>
      <c r="T11" s="60">
        <v>201932</v>
      </c>
    </row>
    <row r="12" spans="1:20" x14ac:dyDescent="0.25">
      <c r="A12" s="32">
        <v>9</v>
      </c>
      <c r="B12" s="62" t="s">
        <v>31</v>
      </c>
      <c r="C12" s="62"/>
      <c r="D12" s="146"/>
      <c r="E12" s="146">
        <v>250000</v>
      </c>
      <c r="F12" s="146">
        <v>412532.85</v>
      </c>
      <c r="G12" s="146" t="s">
        <v>53</v>
      </c>
      <c r="H12" s="146" t="s">
        <v>53</v>
      </c>
      <c r="I12" s="146">
        <v>488200</v>
      </c>
      <c r="J12" s="146">
        <v>98505</v>
      </c>
      <c r="K12" s="146">
        <v>336874.32</v>
      </c>
      <c r="L12" s="146">
        <v>27214</v>
      </c>
      <c r="M12" s="146" t="s">
        <v>53</v>
      </c>
      <c r="N12" s="146" t="s">
        <v>53</v>
      </c>
      <c r="O12" s="146"/>
      <c r="P12" s="146">
        <v>321205</v>
      </c>
      <c r="Q12" s="146">
        <v>265437</v>
      </c>
      <c r="R12" s="146" t="s">
        <v>53</v>
      </c>
      <c r="S12" s="146" t="s">
        <v>53</v>
      </c>
      <c r="T12" s="60">
        <v>1038055.58</v>
      </c>
    </row>
    <row r="13" spans="1:20" x14ac:dyDescent="0.25">
      <c r="A13" s="32">
        <v>10</v>
      </c>
      <c r="B13" s="62" t="s">
        <v>32</v>
      </c>
      <c r="C13" s="62"/>
      <c r="D13" s="146">
        <v>12710752.57</v>
      </c>
      <c r="E13" s="146">
        <v>750000</v>
      </c>
      <c r="F13" s="146">
        <v>1819323.53</v>
      </c>
      <c r="G13" s="146">
        <v>153000</v>
      </c>
      <c r="H13" s="146">
        <v>1582837.42</v>
      </c>
      <c r="I13" s="146">
        <v>1492500</v>
      </c>
      <c r="J13" s="146">
        <v>2250417</v>
      </c>
      <c r="K13" s="146">
        <v>690257.71</v>
      </c>
      <c r="L13" s="146">
        <v>808600</v>
      </c>
      <c r="M13" s="146">
        <v>2333673</v>
      </c>
      <c r="N13" s="146">
        <v>692908.55</v>
      </c>
      <c r="O13" s="146"/>
      <c r="P13" s="146">
        <v>57331</v>
      </c>
      <c r="Q13" s="146">
        <v>830993</v>
      </c>
      <c r="R13" s="146">
        <v>666426</v>
      </c>
      <c r="S13" s="146">
        <v>313108</v>
      </c>
      <c r="T13" s="60">
        <v>639074</v>
      </c>
    </row>
    <row r="14" spans="1:20" x14ac:dyDescent="0.25">
      <c r="A14" s="32">
        <v>11</v>
      </c>
      <c r="B14" s="62" t="s">
        <v>58</v>
      </c>
      <c r="C14" s="62"/>
      <c r="D14" s="146">
        <v>21065112.73</v>
      </c>
      <c r="E14" s="146">
        <v>3580000</v>
      </c>
      <c r="F14" s="146" t="s">
        <v>53</v>
      </c>
      <c r="G14" s="146">
        <v>892000</v>
      </c>
      <c r="H14" s="146">
        <v>555831.51</v>
      </c>
      <c r="I14" s="146">
        <v>195700</v>
      </c>
      <c r="J14" s="146">
        <v>2603793</v>
      </c>
      <c r="K14" s="146">
        <v>10845649.1</v>
      </c>
      <c r="L14" s="146">
        <v>444814</v>
      </c>
      <c r="M14" s="146" t="s">
        <v>53</v>
      </c>
      <c r="N14" s="146" t="s">
        <v>53</v>
      </c>
      <c r="O14" s="146"/>
      <c r="P14" s="146">
        <v>12240</v>
      </c>
      <c r="Q14" s="146">
        <v>1397489</v>
      </c>
      <c r="R14" s="146">
        <v>1867918</v>
      </c>
      <c r="S14" s="146">
        <v>367079</v>
      </c>
      <c r="T14" s="60">
        <v>84576</v>
      </c>
    </row>
    <row r="15" spans="1:20" x14ac:dyDescent="0.25">
      <c r="A15" s="32">
        <v>12</v>
      </c>
      <c r="B15" s="62" t="s">
        <v>59</v>
      </c>
      <c r="C15" s="166">
        <v>90783</v>
      </c>
      <c r="D15" s="146">
        <v>6494353.9000000004</v>
      </c>
      <c r="E15" s="146">
        <v>450000</v>
      </c>
      <c r="F15" s="146">
        <v>730814.02</v>
      </c>
      <c r="G15" s="146">
        <v>1108000</v>
      </c>
      <c r="H15" s="146">
        <v>3925257.19</v>
      </c>
      <c r="I15" s="146">
        <v>655700</v>
      </c>
      <c r="J15" s="146">
        <v>373368</v>
      </c>
      <c r="K15" s="146">
        <v>8022388.0499999998</v>
      </c>
      <c r="L15" s="146">
        <v>357503</v>
      </c>
      <c r="M15" s="146">
        <v>2224374</v>
      </c>
      <c r="N15" s="146">
        <v>232265.25</v>
      </c>
      <c r="O15" s="146"/>
      <c r="P15" s="146">
        <v>898303</v>
      </c>
      <c r="Q15" s="146">
        <v>2203106</v>
      </c>
      <c r="R15" s="146">
        <v>2104395</v>
      </c>
      <c r="S15" s="146">
        <v>1330709</v>
      </c>
      <c r="T15" s="60">
        <v>764887</v>
      </c>
    </row>
    <row r="16" spans="1:20" x14ac:dyDescent="0.25">
      <c r="A16" s="32">
        <v>13</v>
      </c>
      <c r="B16" s="62" t="s">
        <v>61</v>
      </c>
      <c r="C16" s="62"/>
      <c r="D16" s="146"/>
      <c r="E16" s="146">
        <v>370000</v>
      </c>
      <c r="F16" s="146">
        <v>49151.16</v>
      </c>
      <c r="G16" s="146">
        <v>140000</v>
      </c>
      <c r="H16" s="146" t="s">
        <v>53</v>
      </c>
      <c r="I16" s="146" t="s">
        <v>53</v>
      </c>
      <c r="J16" s="146" t="s">
        <v>53</v>
      </c>
      <c r="K16" s="146" t="s">
        <v>53</v>
      </c>
      <c r="L16" s="146">
        <v>150000</v>
      </c>
      <c r="M16" s="146" t="s">
        <v>53</v>
      </c>
      <c r="N16" s="146">
        <v>72342.8</v>
      </c>
      <c r="O16" s="146"/>
      <c r="P16" s="146">
        <v>18119</v>
      </c>
      <c r="Q16" s="146">
        <v>297736</v>
      </c>
      <c r="R16" s="146">
        <v>33659</v>
      </c>
      <c r="S16" s="146" t="s">
        <v>53</v>
      </c>
      <c r="T16" s="60">
        <v>970428</v>
      </c>
    </row>
    <row r="17" spans="1:20" x14ac:dyDescent="0.25">
      <c r="A17" s="32">
        <v>14</v>
      </c>
      <c r="B17" s="62" t="s">
        <v>63</v>
      </c>
      <c r="C17" s="166">
        <v>88000</v>
      </c>
      <c r="D17" s="146"/>
      <c r="E17" s="146">
        <v>1375000</v>
      </c>
      <c r="F17" s="146">
        <v>300000</v>
      </c>
      <c r="G17" s="146" t="s">
        <v>53</v>
      </c>
      <c r="H17" s="146">
        <v>98261.97</v>
      </c>
      <c r="I17" s="146">
        <v>298600</v>
      </c>
      <c r="J17" s="146" t="s">
        <v>53</v>
      </c>
      <c r="K17" s="146">
        <v>2077968.75</v>
      </c>
      <c r="L17" s="146">
        <v>1290040</v>
      </c>
      <c r="M17" s="146">
        <v>779291</v>
      </c>
      <c r="N17" s="146">
        <v>598077.43000000005</v>
      </c>
      <c r="O17" s="146"/>
      <c r="P17" s="146" t="s">
        <v>53</v>
      </c>
      <c r="Q17" s="146">
        <v>522410</v>
      </c>
      <c r="R17" s="146">
        <v>127577</v>
      </c>
      <c r="S17" s="146">
        <v>257367</v>
      </c>
      <c r="T17" s="60">
        <v>83328</v>
      </c>
    </row>
    <row r="18" spans="1:20" x14ac:dyDescent="0.25">
      <c r="A18" s="32">
        <v>15</v>
      </c>
      <c r="B18" s="62" t="s">
        <v>65</v>
      </c>
      <c r="C18" s="166">
        <v>8296019.9199999999</v>
      </c>
      <c r="D18" s="146">
        <v>10246148.57</v>
      </c>
      <c r="E18" s="146">
        <v>840000</v>
      </c>
      <c r="F18" s="146">
        <v>1475343.69</v>
      </c>
      <c r="G18" s="146">
        <v>601000</v>
      </c>
      <c r="H18" s="146">
        <v>532543.6</v>
      </c>
      <c r="I18" s="146">
        <v>1133600</v>
      </c>
      <c r="J18" s="146">
        <v>4922032</v>
      </c>
      <c r="K18" s="146">
        <v>5654514.6200000001</v>
      </c>
      <c r="L18" s="146">
        <v>191747</v>
      </c>
      <c r="M18" s="146">
        <v>3808829</v>
      </c>
      <c r="N18" s="146">
        <v>2415336.8199999998</v>
      </c>
      <c r="O18" s="146"/>
      <c r="P18" s="146">
        <v>147278</v>
      </c>
      <c r="Q18" s="146">
        <v>1281731</v>
      </c>
      <c r="R18" s="146">
        <v>1167128</v>
      </c>
      <c r="S18" s="146" t="s">
        <v>53</v>
      </c>
      <c r="T18" s="24">
        <v>1237034.1200000001</v>
      </c>
    </row>
    <row r="19" spans="1:20" x14ac:dyDescent="0.25">
      <c r="A19" s="32">
        <v>16</v>
      </c>
      <c r="B19" s="62" t="s">
        <v>42</v>
      </c>
      <c r="C19" s="166">
        <v>24929540</v>
      </c>
      <c r="D19" s="146">
        <v>6548030.0999999996</v>
      </c>
      <c r="E19" s="146">
        <v>12248341.17</v>
      </c>
      <c r="F19" s="146">
        <v>5608256</v>
      </c>
      <c r="G19" s="146">
        <v>268000</v>
      </c>
      <c r="H19" s="146">
        <v>83491.22</v>
      </c>
      <c r="I19" s="146">
        <v>1479100</v>
      </c>
      <c r="J19" s="146">
        <v>28101716</v>
      </c>
      <c r="K19" s="147">
        <v>51347125.390000001</v>
      </c>
      <c r="L19" s="147">
        <v>14083798</v>
      </c>
      <c r="M19" s="146">
        <v>2788509</v>
      </c>
      <c r="N19" s="147">
        <v>15992279.02</v>
      </c>
      <c r="O19" s="149">
        <v>12874031.869999999</v>
      </c>
      <c r="P19" s="146">
        <v>1817564</v>
      </c>
      <c r="Q19" s="146">
        <v>993968</v>
      </c>
      <c r="R19" s="146">
        <v>1062827</v>
      </c>
      <c r="S19" s="146">
        <v>6936689</v>
      </c>
      <c r="T19" s="60">
        <v>2621306</v>
      </c>
    </row>
    <row r="20" spans="1:20" s="116" customFormat="1" x14ac:dyDescent="0.25">
      <c r="A20" s="114"/>
      <c r="B20" s="63" t="s">
        <v>43</v>
      </c>
      <c r="C20" s="167">
        <v>174814635.66</v>
      </c>
      <c r="D20" s="152">
        <v>152167822.46000001</v>
      </c>
      <c r="E20" s="146">
        <v>52488841.170000002</v>
      </c>
      <c r="F20" s="152">
        <f>SUM(F2:F19)</f>
        <v>26074416.84</v>
      </c>
      <c r="G20" s="152">
        <v>17037000</v>
      </c>
      <c r="H20" s="152">
        <v>22924383.48</v>
      </c>
      <c r="I20" s="152">
        <v>10860400</v>
      </c>
      <c r="J20" s="152">
        <v>86939228</v>
      </c>
      <c r="K20" s="152">
        <v>156515946.78999999</v>
      </c>
      <c r="L20" s="152">
        <v>27747353</v>
      </c>
      <c r="M20" s="152">
        <v>73279501</v>
      </c>
      <c r="N20" s="152">
        <v>24181374.809999999</v>
      </c>
      <c r="O20" s="152">
        <v>43300030.740000002</v>
      </c>
      <c r="P20" s="152">
        <v>7627680</v>
      </c>
      <c r="Q20" s="152">
        <v>96289814</v>
      </c>
      <c r="R20" s="152">
        <v>18341361</v>
      </c>
      <c r="S20" s="152">
        <v>14584927</v>
      </c>
      <c r="T20" s="115">
        <v>12977132</v>
      </c>
    </row>
    <row r="21" spans="1:20" x14ac:dyDescent="0.25">
      <c r="D21" s="4"/>
      <c r="E21" s="4"/>
      <c r="F21" s="4"/>
      <c r="G21" s="4"/>
      <c r="H21" s="4"/>
      <c r="I21" s="4"/>
      <c r="J21" s="4"/>
      <c r="K21" s="4"/>
      <c r="L21" s="4"/>
      <c r="M21" s="4"/>
      <c r="N21" s="4"/>
      <c r="O21" s="4"/>
      <c r="P21" s="4"/>
      <c r="Q21" s="4"/>
      <c r="R21" s="4"/>
      <c r="S21" s="4"/>
      <c r="T21" s="4"/>
    </row>
    <row r="22" spans="1:20" x14ac:dyDescent="0.25">
      <c r="B22" s="3" t="s">
        <v>140</v>
      </c>
      <c r="C22" s="164"/>
    </row>
    <row r="23" spans="1:20" x14ac:dyDescent="0.25">
      <c r="B23" s="105" t="s">
        <v>86</v>
      </c>
      <c r="C23" s="105"/>
    </row>
    <row r="24" spans="1:20" x14ac:dyDescent="0.25">
      <c r="D24" s="105"/>
    </row>
    <row r="25" spans="1:20" x14ac:dyDescent="0.25">
      <c r="B25" s="105"/>
      <c r="C25" s="10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41"/>
  <sheetViews>
    <sheetView workbookViewId="0">
      <selection activeCell="E9" sqref="E9"/>
    </sheetView>
  </sheetViews>
  <sheetFormatPr baseColWidth="10" defaultColWidth="11.42578125" defaultRowHeight="15" x14ac:dyDescent="0.25"/>
  <cols>
    <col min="1" max="1" width="6" style="65" customWidth="1"/>
    <col min="2" max="2" width="5.28515625" style="133" customWidth="1"/>
    <col min="3" max="3" width="59.28515625" style="71" customWidth="1"/>
    <col min="4" max="4" width="122.28515625" style="74" customWidth="1"/>
    <col min="5" max="16384" width="11.42578125" style="65"/>
  </cols>
  <sheetData>
    <row r="1" spans="1:6" x14ac:dyDescent="0.25">
      <c r="E1" s="68"/>
    </row>
    <row r="2" spans="1:6" ht="21" x14ac:dyDescent="0.35">
      <c r="A2" s="142" t="s">
        <v>106</v>
      </c>
      <c r="C2" s="65"/>
      <c r="D2" s="65"/>
      <c r="E2" s="102"/>
      <c r="F2" s="97"/>
    </row>
    <row r="3" spans="1:6" ht="16.5" x14ac:dyDescent="0.25">
      <c r="A3" s="79"/>
      <c r="B3" s="134"/>
      <c r="C3" s="79"/>
      <c r="D3" s="79"/>
      <c r="E3" s="68"/>
      <c r="F3" s="97"/>
    </row>
    <row r="4" spans="1:6" ht="21" customHeight="1" x14ac:dyDescent="0.25">
      <c r="A4" s="79" t="s">
        <v>142</v>
      </c>
      <c r="B4" s="135"/>
      <c r="C4" s="96"/>
      <c r="D4" s="79"/>
      <c r="E4" s="102"/>
      <c r="F4" s="97"/>
    </row>
    <row r="5" spans="1:6" ht="16.5" x14ac:dyDescent="0.25">
      <c r="A5" s="79"/>
      <c r="B5" s="136">
        <v>4</v>
      </c>
      <c r="C5" s="70" t="s">
        <v>25</v>
      </c>
      <c r="D5" s="76" t="s">
        <v>87</v>
      </c>
      <c r="E5" s="68"/>
    </row>
    <row r="6" spans="1:6" ht="15" customHeight="1" x14ac:dyDescent="0.25">
      <c r="A6" s="79"/>
      <c r="B6" s="136">
        <v>17</v>
      </c>
      <c r="C6" s="70" t="s">
        <v>38</v>
      </c>
      <c r="D6" s="76" t="s">
        <v>125</v>
      </c>
      <c r="E6" s="68"/>
      <c r="F6" s="97"/>
    </row>
    <row r="7" spans="1:6" ht="15" customHeight="1" x14ac:dyDescent="0.25">
      <c r="A7" s="79"/>
      <c r="B7" s="143"/>
      <c r="C7" s="145"/>
      <c r="D7" s="144"/>
      <c r="E7" s="68"/>
      <c r="F7" s="97"/>
    </row>
    <row r="8" spans="1:6" ht="18" x14ac:dyDescent="0.25">
      <c r="A8" s="79" t="s">
        <v>143</v>
      </c>
      <c r="B8" s="137"/>
      <c r="C8" s="79"/>
      <c r="D8" s="79"/>
      <c r="E8" s="68"/>
    </row>
    <row r="9" spans="1:6" ht="16.5" x14ac:dyDescent="0.25">
      <c r="A9" s="79"/>
      <c r="B9" s="136" t="s">
        <v>17</v>
      </c>
      <c r="C9" s="70" t="s">
        <v>147</v>
      </c>
      <c r="D9" s="77" t="s">
        <v>126</v>
      </c>
      <c r="E9" s="68"/>
    </row>
    <row r="10" spans="1:6" ht="16.5" x14ac:dyDescent="0.25">
      <c r="A10" s="79"/>
      <c r="B10" s="136">
        <v>6</v>
      </c>
      <c r="C10" s="70" t="s">
        <v>84</v>
      </c>
      <c r="D10" s="77" t="s">
        <v>127</v>
      </c>
      <c r="E10" s="68"/>
    </row>
    <row r="11" spans="1:6" ht="16.5" x14ac:dyDescent="0.25">
      <c r="A11" s="79"/>
      <c r="B11" s="138"/>
      <c r="C11" s="72"/>
      <c r="D11" s="73"/>
    </row>
    <row r="12" spans="1:6" ht="18" x14ac:dyDescent="0.25">
      <c r="A12" s="83" t="s">
        <v>144</v>
      </c>
      <c r="B12" s="137"/>
      <c r="C12" s="79"/>
      <c r="D12" s="79"/>
      <c r="E12" s="68"/>
    </row>
    <row r="13" spans="1:6" ht="30" x14ac:dyDescent="0.25">
      <c r="A13" s="79"/>
      <c r="B13" s="136">
        <v>16</v>
      </c>
      <c r="C13" s="70" t="s">
        <v>37</v>
      </c>
      <c r="D13" s="76" t="s">
        <v>128</v>
      </c>
      <c r="E13" s="68"/>
    </row>
    <row r="14" spans="1:6" ht="30" x14ac:dyDescent="0.25">
      <c r="A14" s="79"/>
      <c r="B14" s="136">
        <v>21</v>
      </c>
      <c r="C14" s="70" t="s">
        <v>42</v>
      </c>
      <c r="D14" s="106" t="s">
        <v>129</v>
      </c>
      <c r="E14" s="68"/>
    </row>
    <row r="15" spans="1:6" x14ac:dyDescent="0.25">
      <c r="A15" s="69"/>
      <c r="B15" s="138"/>
      <c r="C15" s="72"/>
      <c r="D15" s="73"/>
    </row>
    <row r="16" spans="1:6" ht="18" x14ac:dyDescent="0.25">
      <c r="A16" s="80" t="s">
        <v>145</v>
      </c>
      <c r="B16" s="139"/>
      <c r="C16" s="65"/>
      <c r="D16" s="75"/>
    </row>
    <row r="17" spans="1:5" ht="30" x14ac:dyDescent="0.25">
      <c r="A17" s="80"/>
      <c r="B17" s="136">
        <v>5</v>
      </c>
      <c r="C17" s="70" t="s">
        <v>26</v>
      </c>
      <c r="D17" s="76" t="s">
        <v>94</v>
      </c>
      <c r="E17" s="68"/>
    </row>
    <row r="18" spans="1:5" ht="16.5" x14ac:dyDescent="0.25">
      <c r="A18" s="80"/>
      <c r="B18" s="136">
        <v>7</v>
      </c>
      <c r="C18" s="70" t="s">
        <v>28</v>
      </c>
      <c r="D18" s="76" t="s">
        <v>88</v>
      </c>
      <c r="E18" s="68"/>
    </row>
    <row r="19" spans="1:5" ht="30" x14ac:dyDescent="0.25">
      <c r="A19" s="80"/>
      <c r="B19" s="136">
        <v>8</v>
      </c>
      <c r="C19" s="70" t="s">
        <v>29</v>
      </c>
      <c r="D19" s="76" t="s">
        <v>89</v>
      </c>
      <c r="E19" s="68"/>
    </row>
    <row r="20" spans="1:5" ht="16.5" x14ac:dyDescent="0.25">
      <c r="A20" s="80"/>
      <c r="B20" s="136">
        <v>11</v>
      </c>
      <c r="C20" s="70" t="s">
        <v>32</v>
      </c>
      <c r="D20" s="76" t="s">
        <v>90</v>
      </c>
      <c r="E20" s="68"/>
    </row>
    <row r="21" spans="1:5" ht="16.5" x14ac:dyDescent="0.25">
      <c r="A21" s="80"/>
      <c r="B21" s="136">
        <v>12</v>
      </c>
      <c r="C21" s="70" t="s">
        <v>33</v>
      </c>
      <c r="D21" s="103" t="s">
        <v>132</v>
      </c>
      <c r="E21" s="68"/>
    </row>
    <row r="22" spans="1:5" ht="30" x14ac:dyDescent="0.25">
      <c r="A22" s="80"/>
      <c r="B22" s="136">
        <v>16</v>
      </c>
      <c r="C22" s="70" t="s">
        <v>37</v>
      </c>
      <c r="D22" s="76" t="s">
        <v>91</v>
      </c>
      <c r="E22" s="68"/>
    </row>
    <row r="23" spans="1:5" ht="30" x14ac:dyDescent="0.25">
      <c r="A23" s="80"/>
      <c r="B23" s="136">
        <v>17</v>
      </c>
      <c r="C23" s="70" t="s">
        <v>38</v>
      </c>
      <c r="D23" s="104" t="s">
        <v>180</v>
      </c>
      <c r="E23" s="68"/>
    </row>
    <row r="24" spans="1:5" ht="30" x14ac:dyDescent="0.25">
      <c r="A24" s="80"/>
      <c r="B24" s="136">
        <v>18</v>
      </c>
      <c r="C24" s="70" t="s">
        <v>39</v>
      </c>
      <c r="D24" s="76" t="s">
        <v>133</v>
      </c>
      <c r="E24" s="68"/>
    </row>
    <row r="25" spans="1:5" ht="30" x14ac:dyDescent="0.25">
      <c r="A25" s="80"/>
      <c r="B25" s="136">
        <v>19</v>
      </c>
      <c r="C25" s="70" t="s">
        <v>40</v>
      </c>
      <c r="D25" s="76" t="s">
        <v>92</v>
      </c>
      <c r="E25" s="68"/>
    </row>
    <row r="26" spans="1:5" ht="60" x14ac:dyDescent="0.25">
      <c r="A26" s="80"/>
      <c r="B26" s="136">
        <v>21</v>
      </c>
      <c r="C26" s="70" t="s">
        <v>42</v>
      </c>
      <c r="D26" s="76" t="s">
        <v>93</v>
      </c>
      <c r="E26" s="68"/>
    </row>
    <row r="27" spans="1:5" ht="16.5" x14ac:dyDescent="0.25">
      <c r="A27" s="80"/>
      <c r="B27" s="137"/>
      <c r="C27" s="65"/>
      <c r="D27" s="65"/>
      <c r="E27" s="68"/>
    </row>
    <row r="28" spans="1:5" ht="18" x14ac:dyDescent="0.25">
      <c r="A28" s="80" t="s">
        <v>146</v>
      </c>
      <c r="B28" s="180"/>
      <c r="C28" s="80"/>
      <c r="D28" s="80"/>
      <c r="E28" s="68"/>
    </row>
    <row r="29" spans="1:5" ht="39" customHeight="1" x14ac:dyDescent="0.25">
      <c r="A29" s="179"/>
      <c r="B29" s="224" t="s">
        <v>182</v>
      </c>
      <c r="C29" s="225"/>
      <c r="D29" s="226"/>
      <c r="E29" s="68"/>
    </row>
    <row r="30" spans="1:5" ht="16.5" x14ac:dyDescent="0.25">
      <c r="A30" s="80"/>
      <c r="B30" s="140"/>
      <c r="C30" s="69"/>
      <c r="D30" s="69"/>
      <c r="E30" s="68"/>
    </row>
    <row r="31" spans="1:5" ht="18" x14ac:dyDescent="0.25">
      <c r="A31" s="84" t="s">
        <v>104</v>
      </c>
      <c r="B31" s="139"/>
      <c r="C31" s="65"/>
      <c r="D31" s="80"/>
      <c r="E31" s="68"/>
    </row>
    <row r="32" spans="1:5" ht="18" x14ac:dyDescent="0.25">
      <c r="A32" s="84"/>
      <c r="B32" s="141" t="s">
        <v>141</v>
      </c>
      <c r="C32" s="65"/>
      <c r="D32" s="80"/>
      <c r="E32" s="68"/>
    </row>
    <row r="33" spans="1:8" ht="43.5" customHeight="1" x14ac:dyDescent="0.25">
      <c r="B33" s="136">
        <v>17</v>
      </c>
      <c r="C33" s="70" t="s">
        <v>38</v>
      </c>
      <c r="D33" s="76" t="s">
        <v>181</v>
      </c>
      <c r="E33" s="68"/>
      <c r="H33" s="80"/>
    </row>
    <row r="34" spans="1:8" ht="30" x14ac:dyDescent="0.25">
      <c r="B34" s="136">
        <v>20</v>
      </c>
      <c r="C34" s="70" t="s">
        <v>41</v>
      </c>
      <c r="D34" s="76" t="s">
        <v>134</v>
      </c>
      <c r="E34" s="68"/>
    </row>
    <row r="35" spans="1:8" ht="109.5" customHeight="1" x14ac:dyDescent="0.25">
      <c r="B35" s="136">
        <v>21</v>
      </c>
      <c r="C35" s="70" t="s">
        <v>42</v>
      </c>
      <c r="D35" s="78" t="s">
        <v>135</v>
      </c>
      <c r="E35" s="68"/>
    </row>
    <row r="39" spans="1:8" ht="18" x14ac:dyDescent="0.25">
      <c r="A39" s="83"/>
      <c r="B39" s="137"/>
    </row>
    <row r="40" spans="1:8" x14ac:dyDescent="0.25">
      <c r="A40" s="67"/>
    </row>
    <row r="41" spans="1:8" ht="18" x14ac:dyDescent="0.25">
      <c r="A41" s="83"/>
      <c r="B41" s="137"/>
    </row>
  </sheetData>
  <mergeCells count="1">
    <mergeCell ref="B29:D2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V30"/>
  <sheetViews>
    <sheetView zoomScaleNormal="100" workbookViewId="0">
      <selection activeCell="Q27" sqref="Q27"/>
    </sheetView>
  </sheetViews>
  <sheetFormatPr baseColWidth="10" defaultRowHeight="15" x14ac:dyDescent="0.25"/>
  <cols>
    <col min="1" max="1" width="4.42578125" customWidth="1"/>
    <col min="2" max="2" width="90" customWidth="1"/>
    <col min="3" max="3" width="15.28515625" customWidth="1"/>
    <col min="4" max="4" width="16.42578125" customWidth="1"/>
    <col min="5" max="5" width="16" customWidth="1"/>
    <col min="6" max="6" width="20.85546875" customWidth="1"/>
    <col min="7" max="7" width="15.140625" customWidth="1"/>
    <col min="8" max="8" width="16.42578125" customWidth="1"/>
    <col min="9" max="9" width="17.85546875" customWidth="1"/>
    <col min="10" max="10" width="18" customWidth="1"/>
    <col min="11" max="11" width="16.42578125" customWidth="1"/>
    <col min="12" max="12" width="15.85546875" customWidth="1"/>
    <col min="13" max="13" width="15.28515625" customWidth="1"/>
    <col min="14" max="14" width="13.85546875" customWidth="1"/>
    <col min="15" max="15" width="23.140625" customWidth="1"/>
    <col min="16" max="16" width="19.140625" customWidth="1"/>
    <col min="17" max="17" width="18.28515625" customWidth="1"/>
    <col min="18" max="18" width="16.28515625" customWidth="1"/>
    <col min="19" max="19" width="16.7109375" customWidth="1"/>
    <col min="20" max="20" width="22" bestFit="1" customWidth="1"/>
    <col min="22" max="22" width="10.85546875" customWidth="1"/>
  </cols>
  <sheetData>
    <row r="1" spans="1:22" s="66" customFormat="1" x14ac:dyDescent="0.25">
      <c r="B1" s="110">
        <v>2022</v>
      </c>
      <c r="C1" s="153" t="s">
        <v>81</v>
      </c>
      <c r="D1" s="153" t="s">
        <v>0</v>
      </c>
      <c r="E1" s="153" t="s">
        <v>1</v>
      </c>
      <c r="F1" s="153" t="s">
        <v>82</v>
      </c>
      <c r="G1" s="153" t="s">
        <v>71</v>
      </c>
      <c r="H1" s="153" t="s">
        <v>4</v>
      </c>
      <c r="I1" s="153" t="s">
        <v>5</v>
      </c>
      <c r="J1" s="10" t="s">
        <v>6</v>
      </c>
      <c r="K1" s="153" t="s">
        <v>7</v>
      </c>
      <c r="L1" s="153" t="s">
        <v>8</v>
      </c>
      <c r="M1" s="153" t="s">
        <v>9</v>
      </c>
      <c r="N1" s="153" t="s">
        <v>10</v>
      </c>
      <c r="O1" s="153" t="s">
        <v>72</v>
      </c>
      <c r="P1" s="153" t="s">
        <v>73</v>
      </c>
      <c r="Q1" s="153" t="s">
        <v>83</v>
      </c>
      <c r="R1" s="153" t="s">
        <v>19</v>
      </c>
      <c r="S1" s="153" t="s">
        <v>15</v>
      </c>
      <c r="T1" s="153" t="s">
        <v>75</v>
      </c>
      <c r="U1" s="153" t="s">
        <v>44</v>
      </c>
      <c r="V1" s="153" t="s">
        <v>45</v>
      </c>
    </row>
    <row r="2" spans="1:22" x14ac:dyDescent="0.25">
      <c r="A2" s="129">
        <v>1</v>
      </c>
      <c r="B2" s="6" t="s">
        <v>20</v>
      </c>
      <c r="C2" s="34">
        <v>4822389.9622421246</v>
      </c>
      <c r="D2" s="34">
        <v>8001519.25</v>
      </c>
      <c r="E2" s="34">
        <v>424164.69</v>
      </c>
      <c r="F2" s="90" t="s">
        <v>137</v>
      </c>
      <c r="G2" s="34">
        <v>240000</v>
      </c>
      <c r="H2" s="34">
        <v>1410196</v>
      </c>
      <c r="I2" s="93" t="s">
        <v>137</v>
      </c>
      <c r="J2" s="34">
        <v>576687.11</v>
      </c>
      <c r="K2" s="34">
        <v>932408.82</v>
      </c>
      <c r="L2" s="34">
        <v>159664.06</v>
      </c>
      <c r="M2" s="34">
        <v>402401.60320000001</v>
      </c>
      <c r="N2" s="93" t="s">
        <v>137</v>
      </c>
      <c r="O2" s="34">
        <v>2636064.9601475</v>
      </c>
      <c r="P2" s="34">
        <v>51368.78</v>
      </c>
      <c r="Q2" s="34">
        <v>131861.51999999999</v>
      </c>
      <c r="R2" s="34">
        <v>20000</v>
      </c>
      <c r="S2" s="34">
        <v>466880</v>
      </c>
      <c r="T2" s="93" t="s">
        <v>137</v>
      </c>
      <c r="U2" s="90" t="s">
        <v>137</v>
      </c>
      <c r="V2" s="90" t="s">
        <v>137</v>
      </c>
    </row>
    <row r="3" spans="1:22" x14ac:dyDescent="0.25">
      <c r="A3" s="129" t="s">
        <v>17</v>
      </c>
      <c r="B3" s="6" t="s">
        <v>76</v>
      </c>
      <c r="C3" s="34">
        <v>13806624.030906251</v>
      </c>
      <c r="D3" s="34">
        <v>4885095.84</v>
      </c>
      <c r="E3" s="34">
        <v>267438.53999999998</v>
      </c>
      <c r="F3" s="93" t="s">
        <v>137</v>
      </c>
      <c r="G3" s="34">
        <v>140000</v>
      </c>
      <c r="H3" s="93" t="s">
        <v>137</v>
      </c>
      <c r="I3" s="34">
        <v>165796.85999999999</v>
      </c>
      <c r="J3" s="34">
        <v>588531.84</v>
      </c>
      <c r="K3" s="93" t="s">
        <v>137</v>
      </c>
      <c r="L3" s="34">
        <v>190198.89</v>
      </c>
      <c r="M3" s="34">
        <v>688292.93487499992</v>
      </c>
      <c r="N3" s="34">
        <v>965406.91</v>
      </c>
      <c r="O3" s="34">
        <v>87150.7</v>
      </c>
      <c r="P3" s="34">
        <v>467350.78</v>
      </c>
      <c r="Q3" s="93" t="s">
        <v>137</v>
      </c>
      <c r="R3" s="93" t="s">
        <v>137</v>
      </c>
      <c r="S3" s="34">
        <v>1240409</v>
      </c>
      <c r="T3" s="34">
        <v>222085</v>
      </c>
      <c r="U3" s="93" t="s">
        <v>137</v>
      </c>
      <c r="V3" s="93" t="s">
        <v>137</v>
      </c>
    </row>
    <row r="4" spans="1:22" x14ac:dyDescent="0.25">
      <c r="A4" s="129" t="s">
        <v>18</v>
      </c>
      <c r="B4" s="6" t="s">
        <v>77</v>
      </c>
      <c r="C4" s="34">
        <v>57553199.865140617</v>
      </c>
      <c r="D4" s="34">
        <v>5013234.47</v>
      </c>
      <c r="E4" s="34">
        <v>0</v>
      </c>
      <c r="F4" s="93" t="s">
        <v>137</v>
      </c>
      <c r="G4" s="34">
        <v>179174.45</v>
      </c>
      <c r="H4" s="93" t="s">
        <v>137</v>
      </c>
      <c r="I4" s="34">
        <v>0</v>
      </c>
      <c r="J4" s="34">
        <v>0</v>
      </c>
      <c r="K4" s="93" t="s">
        <v>137</v>
      </c>
      <c r="L4" s="34">
        <v>0</v>
      </c>
      <c r="M4" s="34">
        <v>21350.091800000002</v>
      </c>
      <c r="N4" s="93" t="s">
        <v>137</v>
      </c>
      <c r="O4" s="34">
        <v>60597.240000000005</v>
      </c>
      <c r="P4" s="34">
        <v>0</v>
      </c>
      <c r="Q4" s="93" t="s">
        <v>137</v>
      </c>
      <c r="R4" s="93">
        <f>677000</f>
        <v>677000</v>
      </c>
      <c r="S4" s="34">
        <v>216939</v>
      </c>
      <c r="T4" s="90">
        <v>0</v>
      </c>
      <c r="U4" s="93" t="s">
        <v>137</v>
      </c>
      <c r="V4" s="93" t="s">
        <v>137</v>
      </c>
    </row>
    <row r="5" spans="1:22" x14ac:dyDescent="0.25">
      <c r="A5" s="129">
        <v>3</v>
      </c>
      <c r="B5" s="6" t="s">
        <v>24</v>
      </c>
      <c r="C5" s="34">
        <v>12039888.07</v>
      </c>
      <c r="D5" s="34">
        <v>34077165.963780701</v>
      </c>
      <c r="E5" s="34">
        <v>2671486.39</v>
      </c>
      <c r="F5" s="34">
        <v>383107.85954060941</v>
      </c>
      <c r="G5" s="34">
        <v>2268182.98</v>
      </c>
      <c r="H5" s="34">
        <v>500000</v>
      </c>
      <c r="I5" s="34">
        <v>160349.37</v>
      </c>
      <c r="J5" s="34">
        <v>236291.38</v>
      </c>
      <c r="K5" s="34">
        <v>30062234.16</v>
      </c>
      <c r="L5" s="34">
        <v>2455425.67</v>
      </c>
      <c r="M5" s="34">
        <v>2897252.727</v>
      </c>
      <c r="N5" s="34">
        <v>655757.37</v>
      </c>
      <c r="O5" s="34">
        <v>671788.02208250004</v>
      </c>
      <c r="P5" s="34">
        <v>1454098.32</v>
      </c>
      <c r="Q5" s="93" t="s">
        <v>137</v>
      </c>
      <c r="R5" s="93">
        <f>555000+2573179+3317760</f>
        <v>6445939</v>
      </c>
      <c r="S5" s="34">
        <v>742765</v>
      </c>
      <c r="T5" s="34">
        <v>15078876</v>
      </c>
      <c r="U5" s="93" t="s">
        <v>137</v>
      </c>
      <c r="V5" s="93" t="s">
        <v>137</v>
      </c>
    </row>
    <row r="6" spans="1:22" x14ac:dyDescent="0.25">
      <c r="A6" s="129">
        <v>4</v>
      </c>
      <c r="B6" s="6" t="s">
        <v>25</v>
      </c>
      <c r="C6" s="34">
        <v>23558155.669999998</v>
      </c>
      <c r="D6" s="34">
        <v>35867310.346007697</v>
      </c>
      <c r="E6" s="34">
        <v>485701.52</v>
      </c>
      <c r="F6" s="34">
        <v>72079.192911037055</v>
      </c>
      <c r="G6" s="34">
        <v>2598000</v>
      </c>
      <c r="H6" s="34">
        <v>2250000</v>
      </c>
      <c r="I6" s="34">
        <v>1515146.84</v>
      </c>
      <c r="J6" s="34">
        <v>55217385.770000003</v>
      </c>
      <c r="K6" s="34">
        <v>1420513.9670635201</v>
      </c>
      <c r="L6" s="34">
        <v>4551013.34</v>
      </c>
      <c r="M6" s="34">
        <v>23754194.725000001</v>
      </c>
      <c r="N6" s="34">
        <v>16086438.73</v>
      </c>
      <c r="O6" s="93" t="s">
        <v>137</v>
      </c>
      <c r="P6" s="34">
        <v>4144871.47</v>
      </c>
      <c r="Q6" s="34">
        <v>92590.47</v>
      </c>
      <c r="R6" s="34">
        <f>36000+1403480</f>
        <v>1439480</v>
      </c>
      <c r="S6" s="34">
        <v>2693022</v>
      </c>
      <c r="T6" s="34">
        <v>57641</v>
      </c>
      <c r="U6" s="93" t="s">
        <v>137</v>
      </c>
      <c r="V6" s="93" t="s">
        <v>137</v>
      </c>
    </row>
    <row r="7" spans="1:22" x14ac:dyDescent="0.25">
      <c r="A7" s="129">
        <v>5</v>
      </c>
      <c r="B7" s="6" t="s">
        <v>26</v>
      </c>
      <c r="C7" s="34">
        <v>538997.09000000008</v>
      </c>
      <c r="D7" s="34">
        <v>4618232.2625873396</v>
      </c>
      <c r="E7" s="34">
        <v>0</v>
      </c>
      <c r="F7" s="34">
        <v>19272.884036801144</v>
      </c>
      <c r="G7" s="34">
        <v>15000</v>
      </c>
      <c r="H7" s="34">
        <v>24342</v>
      </c>
      <c r="I7" s="34">
        <v>0</v>
      </c>
      <c r="J7" s="34">
        <v>1331</v>
      </c>
      <c r="K7" s="93" t="s">
        <v>137</v>
      </c>
      <c r="L7" s="34">
        <v>120000</v>
      </c>
      <c r="M7" s="34">
        <v>58561.58</v>
      </c>
      <c r="N7" s="34">
        <v>929813.88</v>
      </c>
      <c r="O7" s="34">
        <v>66502.704467499992</v>
      </c>
      <c r="P7" s="34">
        <v>72442.7</v>
      </c>
      <c r="Q7" s="34">
        <v>131723.09</v>
      </c>
      <c r="R7" s="93">
        <f>180000</f>
        <v>180000</v>
      </c>
      <c r="S7" s="34">
        <v>2000</v>
      </c>
      <c r="T7" s="34">
        <v>97385</v>
      </c>
      <c r="U7" s="93" t="s">
        <v>137</v>
      </c>
      <c r="V7" s="93" t="s">
        <v>137</v>
      </c>
    </row>
    <row r="8" spans="1:22" x14ac:dyDescent="0.25">
      <c r="A8" s="129">
        <v>6</v>
      </c>
      <c r="B8" s="6" t="s">
        <v>84</v>
      </c>
      <c r="C8" s="34">
        <v>80864338.399999991</v>
      </c>
      <c r="D8" s="34">
        <v>139960448.321601</v>
      </c>
      <c r="E8" s="34">
        <v>6040724.8899999997</v>
      </c>
      <c r="F8" s="34">
        <v>4779092.25</v>
      </c>
      <c r="G8" s="34">
        <v>8200000</v>
      </c>
      <c r="H8" s="34">
        <v>9440105</v>
      </c>
      <c r="I8" s="34">
        <v>1145630.0900000001</v>
      </c>
      <c r="J8" s="34">
        <v>40016523.469999999</v>
      </c>
      <c r="K8" s="34">
        <v>31128561.7338125</v>
      </c>
      <c r="L8" s="34">
        <v>21474844.27</v>
      </c>
      <c r="M8" s="34">
        <v>24642042.27</v>
      </c>
      <c r="N8" s="34">
        <v>21223432.77</v>
      </c>
      <c r="O8" s="93" t="s">
        <v>137</v>
      </c>
      <c r="P8" s="34">
        <v>10061143.9</v>
      </c>
      <c r="Q8" s="93" t="s">
        <v>137</v>
      </c>
      <c r="R8" s="34">
        <f>100000+530000+541000</f>
        <v>1171000</v>
      </c>
      <c r="S8" s="34">
        <v>2721691</v>
      </c>
      <c r="T8" s="34">
        <v>14131693.43</v>
      </c>
      <c r="U8" s="93" t="s">
        <v>137</v>
      </c>
      <c r="V8" s="93" t="s">
        <v>137</v>
      </c>
    </row>
    <row r="9" spans="1:22" x14ac:dyDescent="0.25">
      <c r="A9" s="129">
        <v>7</v>
      </c>
      <c r="B9" s="6" t="s">
        <v>28</v>
      </c>
      <c r="C9" s="34">
        <v>816523.09</v>
      </c>
      <c r="D9" s="34">
        <v>1936155.02</v>
      </c>
      <c r="E9" s="34">
        <v>115986.96</v>
      </c>
      <c r="F9" s="34">
        <v>292284.99</v>
      </c>
      <c r="G9" s="34">
        <v>1354914</v>
      </c>
      <c r="H9" s="93" t="s">
        <v>137</v>
      </c>
      <c r="I9" s="34">
        <v>80288.98000000001</v>
      </c>
      <c r="J9" s="34">
        <v>19333.22</v>
      </c>
      <c r="K9" s="34">
        <v>1825985.8008000001</v>
      </c>
      <c r="L9" s="34">
        <v>999770.88</v>
      </c>
      <c r="M9" s="34">
        <v>257721.95980000001</v>
      </c>
      <c r="N9" s="34">
        <v>2924441.5999999996</v>
      </c>
      <c r="O9" s="34">
        <v>216581.52</v>
      </c>
      <c r="P9" s="34">
        <v>423903.68</v>
      </c>
      <c r="Q9" s="34">
        <v>181854.77</v>
      </c>
      <c r="R9" s="34">
        <v>104000</v>
      </c>
      <c r="S9" s="34">
        <v>43785</v>
      </c>
      <c r="T9" s="34">
        <v>1711630</v>
      </c>
      <c r="U9" s="93" t="s">
        <v>137</v>
      </c>
      <c r="V9" s="93" t="s">
        <v>137</v>
      </c>
    </row>
    <row r="10" spans="1:22" x14ac:dyDescent="0.25">
      <c r="A10" s="129">
        <v>8</v>
      </c>
      <c r="B10" s="6" t="s">
        <v>29</v>
      </c>
      <c r="C10" s="34">
        <v>5171408.6500000004</v>
      </c>
      <c r="D10" s="34">
        <v>10832762.939999999</v>
      </c>
      <c r="E10" s="34">
        <v>0</v>
      </c>
      <c r="F10" s="34">
        <v>76395.75</v>
      </c>
      <c r="G10" s="34">
        <v>2859526</v>
      </c>
      <c r="H10" s="93" t="s">
        <v>137</v>
      </c>
      <c r="I10" s="34">
        <v>334145.11</v>
      </c>
      <c r="J10" s="34">
        <v>83834.100000000006</v>
      </c>
      <c r="K10" s="34">
        <v>1030324.9068</v>
      </c>
      <c r="L10" s="34">
        <v>0</v>
      </c>
      <c r="M10" s="34">
        <v>350000</v>
      </c>
      <c r="N10" s="93" t="s">
        <v>137</v>
      </c>
      <c r="O10" s="34">
        <v>4926717.6469040001</v>
      </c>
      <c r="P10" s="34">
        <v>2906039.4</v>
      </c>
      <c r="Q10" s="34">
        <v>1322100.8800000001</v>
      </c>
      <c r="R10" s="93">
        <f>3321000+560420+337000</f>
        <v>4218420</v>
      </c>
      <c r="S10" s="34">
        <v>114276</v>
      </c>
      <c r="T10" s="34">
        <v>9526309.6799999997</v>
      </c>
      <c r="U10" s="93" t="s">
        <v>137</v>
      </c>
      <c r="V10" s="93" t="s">
        <v>137</v>
      </c>
    </row>
    <row r="11" spans="1:22" x14ac:dyDescent="0.25">
      <c r="A11" s="129">
        <v>9</v>
      </c>
      <c r="B11" s="6" t="s">
        <v>30</v>
      </c>
      <c r="C11" s="34">
        <v>211776.99</v>
      </c>
      <c r="D11" s="34">
        <v>4316253.75</v>
      </c>
      <c r="E11" s="34">
        <v>888583.59</v>
      </c>
      <c r="F11" s="34">
        <v>8070.6964569779893</v>
      </c>
      <c r="G11" s="34">
        <v>40000</v>
      </c>
      <c r="H11" s="34">
        <v>311272</v>
      </c>
      <c r="I11" s="34">
        <v>95323.91</v>
      </c>
      <c r="J11" s="34">
        <v>458597.66000000003</v>
      </c>
      <c r="K11" s="34">
        <v>619659.18000000005</v>
      </c>
      <c r="L11" s="34">
        <v>0</v>
      </c>
      <c r="M11" s="34">
        <v>98552.380650000006</v>
      </c>
      <c r="N11" s="34">
        <v>36118.14</v>
      </c>
      <c r="O11" s="34">
        <v>42695.199999999997</v>
      </c>
      <c r="P11" s="34">
        <v>0</v>
      </c>
      <c r="Q11" s="34">
        <v>209005.12</v>
      </c>
      <c r="R11" s="93">
        <f>734880</f>
        <v>734880</v>
      </c>
      <c r="S11" s="34">
        <v>31214</v>
      </c>
      <c r="T11" s="34">
        <v>122301</v>
      </c>
      <c r="U11" s="93" t="s">
        <v>137</v>
      </c>
      <c r="V11" s="93" t="s">
        <v>137</v>
      </c>
    </row>
    <row r="12" spans="1:22" x14ac:dyDescent="0.25">
      <c r="A12" s="129">
        <v>10</v>
      </c>
      <c r="B12" s="6" t="s">
        <v>31</v>
      </c>
      <c r="C12" s="34">
        <v>49588.959999999999</v>
      </c>
      <c r="D12" s="34">
        <v>0</v>
      </c>
      <c r="E12" s="34">
        <v>271973.44</v>
      </c>
      <c r="F12" s="34">
        <v>29196.393241342917</v>
      </c>
      <c r="G12" s="34">
        <v>0</v>
      </c>
      <c r="H12" s="34">
        <v>0</v>
      </c>
      <c r="I12" s="93" t="s">
        <v>137</v>
      </c>
      <c r="J12" s="34">
        <v>42632.04</v>
      </c>
      <c r="K12" s="34">
        <v>0</v>
      </c>
      <c r="L12" s="34">
        <v>98089.35</v>
      </c>
      <c r="M12" s="34">
        <v>0</v>
      </c>
      <c r="N12" s="93" t="s">
        <v>137</v>
      </c>
      <c r="O12" s="34">
        <v>0</v>
      </c>
      <c r="P12" s="34">
        <v>0</v>
      </c>
      <c r="Q12" s="34">
        <v>102494.38</v>
      </c>
      <c r="R12" s="34">
        <v>0</v>
      </c>
      <c r="S12" s="34">
        <v>54370</v>
      </c>
      <c r="T12" s="90">
        <v>0</v>
      </c>
      <c r="U12" s="93" t="s">
        <v>137</v>
      </c>
      <c r="V12" s="93" t="s">
        <v>137</v>
      </c>
    </row>
    <row r="13" spans="1:22" x14ac:dyDescent="0.25">
      <c r="A13" s="129">
        <v>11</v>
      </c>
      <c r="B13" s="6" t="s">
        <v>32</v>
      </c>
      <c r="C13" s="34">
        <v>158854.24</v>
      </c>
      <c r="D13" s="34">
        <v>6984064.2599999998</v>
      </c>
      <c r="E13" s="34">
        <v>699840.94</v>
      </c>
      <c r="F13" s="34">
        <v>273383.49070517207</v>
      </c>
      <c r="G13" s="34">
        <v>40000</v>
      </c>
      <c r="H13" s="34">
        <v>94428</v>
      </c>
      <c r="I13" s="34">
        <v>339619.16</v>
      </c>
      <c r="J13" s="34">
        <v>2887725.5300000003</v>
      </c>
      <c r="K13" s="34">
        <v>641332.43999999994</v>
      </c>
      <c r="L13" s="34">
        <v>29766</v>
      </c>
      <c r="M13" s="34">
        <v>905655.15760000004</v>
      </c>
      <c r="N13" s="34">
        <v>561700.9</v>
      </c>
      <c r="O13" s="34">
        <v>798273.63543799997</v>
      </c>
      <c r="P13" s="34">
        <v>572770.85</v>
      </c>
      <c r="Q13" s="34">
        <v>96502.244999999995</v>
      </c>
      <c r="R13" s="34">
        <v>625000</v>
      </c>
      <c r="S13" s="34">
        <v>989303</v>
      </c>
      <c r="T13" s="34">
        <v>351236</v>
      </c>
      <c r="U13" s="93" t="s">
        <v>137</v>
      </c>
      <c r="V13" s="93" t="s">
        <v>137</v>
      </c>
    </row>
    <row r="14" spans="1:22" x14ac:dyDescent="0.25">
      <c r="A14" s="129">
        <v>12</v>
      </c>
      <c r="B14" s="6" t="s">
        <v>33</v>
      </c>
      <c r="C14" s="34">
        <v>18295001.219999999</v>
      </c>
      <c r="D14" s="34">
        <v>18890941.655241698</v>
      </c>
      <c r="E14" s="34">
        <v>0</v>
      </c>
      <c r="F14" s="34">
        <v>1291649.24</v>
      </c>
      <c r="G14" s="34">
        <v>2276507</v>
      </c>
      <c r="H14" s="34">
        <v>2557267</v>
      </c>
      <c r="I14" s="34">
        <v>557958.55000000005</v>
      </c>
      <c r="J14" s="34">
        <v>1041219.2583999999</v>
      </c>
      <c r="K14" s="34">
        <v>2116928.4948</v>
      </c>
      <c r="L14" s="34">
        <v>91326.38</v>
      </c>
      <c r="M14" s="34">
        <v>2017000</v>
      </c>
      <c r="N14" s="93" t="s">
        <v>137</v>
      </c>
      <c r="O14" s="34">
        <v>2788621.8572525</v>
      </c>
      <c r="P14" s="34">
        <v>425038.4</v>
      </c>
      <c r="Q14" s="34">
        <v>1213951.7600000002</v>
      </c>
      <c r="R14" s="93">
        <f>1336000+234410+100000</f>
        <v>1670410</v>
      </c>
      <c r="S14" s="34">
        <v>656120</v>
      </c>
      <c r="T14" s="34">
        <v>6660013</v>
      </c>
      <c r="U14" s="93" t="s">
        <v>137</v>
      </c>
      <c r="V14" s="93" t="s">
        <v>137</v>
      </c>
    </row>
    <row r="15" spans="1:22" x14ac:dyDescent="0.25">
      <c r="A15" s="129">
        <v>13</v>
      </c>
      <c r="B15" s="6" t="s">
        <v>34</v>
      </c>
      <c r="C15" s="34">
        <v>138000</v>
      </c>
      <c r="D15" s="34">
        <v>4102118.8565111598</v>
      </c>
      <c r="E15" s="34">
        <v>0</v>
      </c>
      <c r="F15" s="34">
        <v>385265.11</v>
      </c>
      <c r="G15" s="93" t="s">
        <v>137</v>
      </c>
      <c r="H15" s="93" t="s">
        <v>137</v>
      </c>
      <c r="I15" s="34">
        <v>56336.39</v>
      </c>
      <c r="J15" s="34">
        <v>670159.43000000005</v>
      </c>
      <c r="K15" s="34">
        <v>962740.51020000002</v>
      </c>
      <c r="L15" s="34">
        <v>315302.54940000013</v>
      </c>
      <c r="M15" s="34">
        <v>1520912.19</v>
      </c>
      <c r="N15" s="34">
        <v>2315648.2799999998</v>
      </c>
      <c r="O15" s="34">
        <v>203998.19000000003</v>
      </c>
      <c r="P15" s="34">
        <v>237022.14</v>
      </c>
      <c r="Q15" s="34">
        <v>183029.9</v>
      </c>
      <c r="R15" s="34">
        <v>516670</v>
      </c>
      <c r="S15" s="34">
        <v>651274</v>
      </c>
      <c r="T15" s="93" t="s">
        <v>137</v>
      </c>
      <c r="U15" s="93" t="s">
        <v>137</v>
      </c>
      <c r="V15" s="93" t="s">
        <v>137</v>
      </c>
    </row>
    <row r="16" spans="1:22" x14ac:dyDescent="0.25">
      <c r="A16" s="129" t="s">
        <v>130</v>
      </c>
      <c r="B16" s="107" t="s">
        <v>78</v>
      </c>
      <c r="C16" s="34">
        <v>8463349.4999999981</v>
      </c>
      <c r="D16" s="34">
        <v>11077248.3811344</v>
      </c>
      <c r="E16" s="34">
        <v>0</v>
      </c>
      <c r="F16" s="34">
        <v>19731.760730243914</v>
      </c>
      <c r="G16" s="34">
        <v>299090</v>
      </c>
      <c r="H16" s="34">
        <v>485209</v>
      </c>
      <c r="I16" s="34">
        <v>350753.63</v>
      </c>
      <c r="J16" s="34">
        <v>2871022.75</v>
      </c>
      <c r="K16" s="34">
        <v>22773899.609999999</v>
      </c>
      <c r="L16" s="34">
        <v>115583.36</v>
      </c>
      <c r="M16" s="34">
        <v>14098</v>
      </c>
      <c r="N16" s="34">
        <v>0</v>
      </c>
      <c r="O16" s="34">
        <v>5670785.6172717065</v>
      </c>
      <c r="P16" s="34">
        <v>1452000.11</v>
      </c>
      <c r="Q16" s="34">
        <v>725120.29</v>
      </c>
      <c r="R16" s="34">
        <f>140000+300000+250000</f>
        <v>690000</v>
      </c>
      <c r="S16" s="34">
        <v>1544544</v>
      </c>
      <c r="T16" s="34">
        <v>1667976</v>
      </c>
      <c r="U16" s="93" t="s">
        <v>137</v>
      </c>
      <c r="V16" s="93" t="s">
        <v>137</v>
      </c>
    </row>
    <row r="17" spans="1:22" x14ac:dyDescent="0.25">
      <c r="A17" s="129" t="s">
        <v>131</v>
      </c>
      <c r="B17" s="107" t="s">
        <v>79</v>
      </c>
      <c r="C17" s="34">
        <v>38542.83</v>
      </c>
      <c r="D17" s="34">
        <v>266116.90853594599</v>
      </c>
      <c r="E17" s="34">
        <v>0</v>
      </c>
      <c r="F17" s="34">
        <v>95979.54</v>
      </c>
      <c r="G17" s="34">
        <v>0</v>
      </c>
      <c r="H17" s="34">
        <v>72333</v>
      </c>
      <c r="I17" s="34">
        <v>0</v>
      </c>
      <c r="J17" s="34">
        <v>0</v>
      </c>
      <c r="K17" s="93" t="s">
        <v>137</v>
      </c>
      <c r="L17" s="34">
        <v>0</v>
      </c>
      <c r="M17" s="34">
        <v>0</v>
      </c>
      <c r="N17" s="34">
        <v>1129667.45</v>
      </c>
      <c r="O17" s="34">
        <v>277000.09999999998</v>
      </c>
      <c r="P17" s="34">
        <v>18150</v>
      </c>
      <c r="Q17" s="93" t="s">
        <v>137</v>
      </c>
      <c r="R17" s="93">
        <v>20000</v>
      </c>
      <c r="S17" s="93" t="s">
        <v>137</v>
      </c>
      <c r="T17" s="90">
        <v>0</v>
      </c>
      <c r="U17" s="93" t="s">
        <v>137</v>
      </c>
      <c r="V17" s="93" t="s">
        <v>137</v>
      </c>
    </row>
    <row r="18" spans="1:22" x14ac:dyDescent="0.25">
      <c r="A18" s="129">
        <v>15</v>
      </c>
      <c r="B18" s="6" t="s">
        <v>36</v>
      </c>
      <c r="C18" s="34">
        <v>283067.52000000002</v>
      </c>
      <c r="D18" s="34">
        <v>1042575.96</v>
      </c>
      <c r="E18" s="34">
        <v>0</v>
      </c>
      <c r="F18" s="34">
        <v>47138.600384979698</v>
      </c>
      <c r="G18" s="34">
        <v>21000</v>
      </c>
      <c r="H18" s="34">
        <v>547691</v>
      </c>
      <c r="I18" s="93" t="s">
        <v>137</v>
      </c>
      <c r="J18" s="34">
        <v>0</v>
      </c>
      <c r="K18" s="93" t="s">
        <v>137</v>
      </c>
      <c r="L18" s="34">
        <v>1573541.3</v>
      </c>
      <c r="M18" s="34">
        <v>0</v>
      </c>
      <c r="N18" s="93" t="s">
        <v>137</v>
      </c>
      <c r="O18" s="34">
        <v>80780.570000000007</v>
      </c>
      <c r="P18" s="34">
        <v>0</v>
      </c>
      <c r="Q18" s="34">
        <v>378137.76750000002</v>
      </c>
      <c r="R18" s="34">
        <v>0</v>
      </c>
      <c r="S18" s="93" t="s">
        <v>137</v>
      </c>
      <c r="T18" s="93" t="s">
        <v>137</v>
      </c>
      <c r="U18" s="93" t="s">
        <v>137</v>
      </c>
      <c r="V18" s="93" t="s">
        <v>137</v>
      </c>
    </row>
    <row r="19" spans="1:22" x14ac:dyDescent="0.25">
      <c r="A19" s="129">
        <v>16</v>
      </c>
      <c r="B19" s="6" t="s">
        <v>37</v>
      </c>
      <c r="C19" s="34">
        <v>0</v>
      </c>
      <c r="D19" s="34">
        <v>0</v>
      </c>
      <c r="E19" s="34">
        <v>0</v>
      </c>
      <c r="F19" s="93" t="s">
        <v>137</v>
      </c>
      <c r="G19" s="34">
        <v>0</v>
      </c>
      <c r="H19" s="34">
        <v>0</v>
      </c>
      <c r="I19" s="34">
        <v>73530.399999999994</v>
      </c>
      <c r="J19" s="93" t="s">
        <v>137</v>
      </c>
      <c r="K19" s="34">
        <v>86881.762799999997</v>
      </c>
      <c r="L19" s="34">
        <v>0</v>
      </c>
      <c r="M19" s="34">
        <v>175768.66</v>
      </c>
      <c r="N19" s="93" t="s">
        <v>137</v>
      </c>
      <c r="O19" s="93" t="s">
        <v>137</v>
      </c>
      <c r="P19" s="34">
        <v>0</v>
      </c>
      <c r="Q19" s="93" t="s">
        <v>137</v>
      </c>
      <c r="R19" s="93">
        <v>0</v>
      </c>
      <c r="S19" s="93" t="s">
        <v>137</v>
      </c>
      <c r="T19" s="93" t="s">
        <v>137</v>
      </c>
      <c r="U19" s="93" t="s">
        <v>137</v>
      </c>
      <c r="V19" s="93" t="s">
        <v>137</v>
      </c>
    </row>
    <row r="20" spans="1:22" x14ac:dyDescent="0.25">
      <c r="A20" s="129">
        <v>17</v>
      </c>
      <c r="B20" s="6" t="s">
        <v>38</v>
      </c>
      <c r="C20" s="34">
        <v>5735914.4499999993</v>
      </c>
      <c r="D20" s="34">
        <v>6218756.1500000004</v>
      </c>
      <c r="E20" s="34">
        <v>134967.18</v>
      </c>
      <c r="F20" s="34">
        <v>15840</v>
      </c>
      <c r="G20" s="34">
        <v>14974</v>
      </c>
      <c r="H20" s="34">
        <v>152999</v>
      </c>
      <c r="I20" s="93" t="s">
        <v>137</v>
      </c>
      <c r="J20" s="34">
        <v>23156.62</v>
      </c>
      <c r="K20" s="93" t="s">
        <v>137</v>
      </c>
      <c r="L20" s="34">
        <v>146831.1</v>
      </c>
      <c r="M20" s="34">
        <v>202881.57</v>
      </c>
      <c r="N20" s="34">
        <v>769591.44</v>
      </c>
      <c r="O20" s="34">
        <v>515209.58</v>
      </c>
      <c r="P20" s="34">
        <v>7381</v>
      </c>
      <c r="Q20" s="34">
        <v>65760</v>
      </c>
      <c r="R20" s="34">
        <v>0</v>
      </c>
      <c r="S20" s="34">
        <v>82413</v>
      </c>
      <c r="T20" s="34">
        <v>1047182</v>
      </c>
      <c r="U20" s="93" t="s">
        <v>137</v>
      </c>
      <c r="V20" s="93" t="s">
        <v>137</v>
      </c>
    </row>
    <row r="21" spans="1:22" x14ac:dyDescent="0.25">
      <c r="A21" s="129">
        <v>18</v>
      </c>
      <c r="B21" s="6" t="s">
        <v>39</v>
      </c>
      <c r="C21" s="34">
        <v>2095944.7799999998</v>
      </c>
      <c r="D21" s="34">
        <v>1942634.92</v>
      </c>
      <c r="E21" s="34">
        <v>179821.78</v>
      </c>
      <c r="F21" s="34">
        <v>13442.081571372546</v>
      </c>
      <c r="G21" s="34">
        <v>130000</v>
      </c>
      <c r="H21" s="34">
        <v>626170</v>
      </c>
      <c r="I21" s="93" t="s">
        <v>137</v>
      </c>
      <c r="J21" s="34">
        <v>94453.98</v>
      </c>
      <c r="K21" s="34">
        <v>1297692.8999999999</v>
      </c>
      <c r="L21" s="34">
        <v>23716.632000000001</v>
      </c>
      <c r="M21" s="34">
        <v>112425.9158</v>
      </c>
      <c r="N21" s="34">
        <v>751024.96000000008</v>
      </c>
      <c r="O21" s="34">
        <v>0</v>
      </c>
      <c r="P21" s="34">
        <v>135045.62</v>
      </c>
      <c r="Q21" s="34">
        <v>6779.5</v>
      </c>
      <c r="R21" s="34">
        <v>30000</v>
      </c>
      <c r="S21" s="93" t="s">
        <v>137</v>
      </c>
      <c r="T21" s="34">
        <v>515602</v>
      </c>
      <c r="U21" s="93" t="s">
        <v>137</v>
      </c>
      <c r="V21" s="93" t="s">
        <v>137</v>
      </c>
    </row>
    <row r="22" spans="1:22" x14ac:dyDescent="0.25">
      <c r="A22" s="129">
        <v>19</v>
      </c>
      <c r="B22" s="6" t="s">
        <v>40</v>
      </c>
      <c r="C22" s="34">
        <v>52295.39</v>
      </c>
      <c r="D22" s="34">
        <v>19365591.582660802</v>
      </c>
      <c r="E22" s="34">
        <v>797329.26</v>
      </c>
      <c r="F22" s="34">
        <v>96496.21</v>
      </c>
      <c r="G22" s="34">
        <v>15000</v>
      </c>
      <c r="H22" s="34">
        <v>0</v>
      </c>
      <c r="I22" s="34">
        <v>80730.990000000005</v>
      </c>
      <c r="J22" s="34">
        <v>1100</v>
      </c>
      <c r="K22" s="34">
        <v>243231.53400000001</v>
      </c>
      <c r="L22" s="34">
        <v>412761.06</v>
      </c>
      <c r="M22" s="34">
        <v>0</v>
      </c>
      <c r="N22" s="93" t="s">
        <v>137</v>
      </c>
      <c r="O22" s="34">
        <v>198552.6</v>
      </c>
      <c r="P22" s="34">
        <v>5000.7700000000004</v>
      </c>
      <c r="Q22" s="34">
        <v>137344.54999999999</v>
      </c>
      <c r="R22" s="34">
        <f>240203+778237</f>
        <v>1018440</v>
      </c>
      <c r="S22" s="93" t="s">
        <v>137</v>
      </c>
      <c r="T22" s="90">
        <v>0</v>
      </c>
      <c r="U22" s="93" t="s">
        <v>137</v>
      </c>
      <c r="V22" s="93" t="s">
        <v>137</v>
      </c>
    </row>
    <row r="23" spans="1:22" x14ac:dyDescent="0.25">
      <c r="A23" s="129">
        <v>20</v>
      </c>
      <c r="B23" s="6" t="s">
        <v>41</v>
      </c>
      <c r="C23" s="34">
        <v>310589.78999999998</v>
      </c>
      <c r="D23" s="34">
        <v>0</v>
      </c>
      <c r="E23" s="34">
        <v>417761.49</v>
      </c>
      <c r="F23" s="34">
        <v>14927.22937094838</v>
      </c>
      <c r="G23" s="34">
        <v>8000</v>
      </c>
      <c r="H23" s="34">
        <v>130000</v>
      </c>
      <c r="I23" s="34">
        <v>1651704.9500000002</v>
      </c>
      <c r="J23" s="34">
        <v>16906.080000000002</v>
      </c>
      <c r="K23" s="34">
        <v>663622.98659999995</v>
      </c>
      <c r="L23" s="34">
        <v>0</v>
      </c>
      <c r="M23" s="34">
        <v>0</v>
      </c>
      <c r="N23" s="34">
        <v>37692.230000000003</v>
      </c>
      <c r="O23" s="34">
        <v>53434.405402499993</v>
      </c>
      <c r="P23" s="34">
        <v>523685.38</v>
      </c>
      <c r="Q23" s="34">
        <v>67301.350000000006</v>
      </c>
      <c r="R23" s="34">
        <v>1649715</v>
      </c>
      <c r="S23" s="93" t="s">
        <v>137</v>
      </c>
      <c r="T23" s="34">
        <v>6967537</v>
      </c>
      <c r="U23" s="93" t="s">
        <v>137</v>
      </c>
      <c r="V23" s="93" t="s">
        <v>137</v>
      </c>
    </row>
    <row r="24" spans="1:22" x14ac:dyDescent="0.25">
      <c r="A24" s="129">
        <v>21</v>
      </c>
      <c r="B24" s="6" t="s">
        <v>85</v>
      </c>
      <c r="C24" s="34">
        <v>34720196.539999999</v>
      </c>
      <c r="D24" s="34">
        <v>118871.03</v>
      </c>
      <c r="E24" s="34">
        <v>25110797.93</v>
      </c>
      <c r="F24" s="34">
        <v>2822949.5599999996</v>
      </c>
      <c r="G24" s="34">
        <v>1492749.35</v>
      </c>
      <c r="H24" s="90">
        <v>0</v>
      </c>
      <c r="I24" s="34">
        <v>1040296.68</v>
      </c>
      <c r="J24" s="34">
        <v>21920023.579999998</v>
      </c>
      <c r="K24" s="34">
        <v>42037243.630199999</v>
      </c>
      <c r="L24" s="34">
        <v>6968288.9100000001</v>
      </c>
      <c r="M24" s="34">
        <v>742392.69999999984</v>
      </c>
      <c r="N24" s="34">
        <v>35860761.920000002</v>
      </c>
      <c r="O24" s="34">
        <v>3474626.34</v>
      </c>
      <c r="P24" s="34">
        <v>377000</v>
      </c>
      <c r="Q24" s="34">
        <v>2908219.41</v>
      </c>
      <c r="R24" s="34">
        <f>1599918+4323187+1113280</f>
        <v>7036385</v>
      </c>
      <c r="S24" s="34">
        <v>1925044</v>
      </c>
      <c r="T24" s="34">
        <v>6624395.6799999997</v>
      </c>
      <c r="U24" s="93" t="s">
        <v>137</v>
      </c>
      <c r="V24" s="93" t="s">
        <v>137</v>
      </c>
    </row>
    <row r="25" spans="1:22" s="87" customFormat="1" x14ac:dyDescent="0.25">
      <c r="B25" s="48" t="s">
        <v>69</v>
      </c>
      <c r="C25" s="85">
        <v>269724647.03828901</v>
      </c>
      <c r="D25" s="85">
        <v>319517097.86806071</v>
      </c>
      <c r="E25" s="85">
        <v>38506578.599999994</v>
      </c>
      <c r="F25" s="85">
        <v>10736302.838949487</v>
      </c>
      <c r="G25" s="85">
        <v>22192117.780000001</v>
      </c>
      <c r="H25" s="85">
        <v>18602012</v>
      </c>
      <c r="I25" s="85">
        <v>7647611.9100000001</v>
      </c>
      <c r="J25" s="85">
        <v>126766914.8184</v>
      </c>
      <c r="K25" s="85">
        <v>137843262.437076</v>
      </c>
      <c r="L25" s="85">
        <v>39726123.751400001</v>
      </c>
      <c r="M25" s="85">
        <v>58861504.46572499</v>
      </c>
      <c r="N25" s="85">
        <v>84247496.579999998</v>
      </c>
      <c r="O25" s="85">
        <v>22769380.88896621</v>
      </c>
      <c r="P25" s="85">
        <v>23334313.300000001</v>
      </c>
      <c r="Q25" s="85">
        <v>7953777.0025000004</v>
      </c>
      <c r="R25" s="85">
        <f>SUM(R2:R24)</f>
        <v>28247339</v>
      </c>
      <c r="S25" s="85">
        <v>14176049</v>
      </c>
      <c r="T25" s="85">
        <v>64781862.789999999</v>
      </c>
      <c r="U25" s="93" t="s">
        <v>137</v>
      </c>
      <c r="V25" s="93" t="s">
        <v>137</v>
      </c>
    </row>
    <row r="27" spans="1:22" x14ac:dyDescent="0.25">
      <c r="C27" s="182"/>
      <c r="D27" s="181"/>
    </row>
    <row r="29" spans="1:22" x14ac:dyDescent="0.25">
      <c r="C29" t="s">
        <v>138</v>
      </c>
    </row>
    <row r="30" spans="1:22" x14ac:dyDescent="0.25">
      <c r="C30" t="s">
        <v>139</v>
      </c>
    </row>
  </sheetData>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V47"/>
  <sheetViews>
    <sheetView zoomScaleNormal="100" workbookViewId="0">
      <selection activeCell="O28" sqref="O28"/>
    </sheetView>
  </sheetViews>
  <sheetFormatPr baseColWidth="10" defaultColWidth="15.28515625" defaultRowHeight="15" x14ac:dyDescent="0.25"/>
  <cols>
    <col min="1" max="1" width="4.42578125" customWidth="1"/>
    <col min="2" max="2" width="90" customWidth="1"/>
    <col min="3" max="5" width="15.28515625" customWidth="1"/>
    <col min="6" max="6" width="20.85546875" customWidth="1"/>
    <col min="7" max="7" width="15.28515625" customWidth="1"/>
    <col min="8" max="8" width="12.28515625" customWidth="1"/>
    <col min="9" max="9" width="15.28515625" customWidth="1"/>
    <col min="10" max="10" width="18.42578125" customWidth="1"/>
    <col min="11" max="14" width="15.28515625" customWidth="1"/>
    <col min="15" max="15" width="20.85546875" customWidth="1"/>
    <col min="16" max="16" width="16.5703125" customWidth="1"/>
    <col min="17" max="17" width="17.7109375" customWidth="1"/>
    <col min="20" max="20" width="21.5703125" bestFit="1" customWidth="1"/>
  </cols>
  <sheetData>
    <row r="1" spans="1:22" x14ac:dyDescent="0.25">
      <c r="B1" s="110">
        <v>2021</v>
      </c>
      <c r="C1" s="153" t="s">
        <v>81</v>
      </c>
      <c r="D1" s="153" t="s">
        <v>0</v>
      </c>
      <c r="E1" s="153" t="s">
        <v>1</v>
      </c>
      <c r="F1" s="153" t="s">
        <v>82</v>
      </c>
      <c r="G1" s="153" t="s">
        <v>71</v>
      </c>
      <c r="H1" s="153" t="s">
        <v>4</v>
      </c>
      <c r="I1" s="153" t="s">
        <v>5</v>
      </c>
      <c r="J1" s="10" t="s">
        <v>6</v>
      </c>
      <c r="K1" s="153" t="s">
        <v>7</v>
      </c>
      <c r="L1" s="153" t="s">
        <v>8</v>
      </c>
      <c r="M1" s="153" t="s">
        <v>9</v>
      </c>
      <c r="N1" s="153" t="s">
        <v>10</v>
      </c>
      <c r="O1" s="153" t="s">
        <v>72</v>
      </c>
      <c r="P1" s="153" t="s">
        <v>73</v>
      </c>
      <c r="Q1" s="153" t="s">
        <v>83</v>
      </c>
      <c r="R1" s="153" t="s">
        <v>19</v>
      </c>
      <c r="S1" s="153" t="s">
        <v>15</v>
      </c>
      <c r="T1" s="153" t="s">
        <v>75</v>
      </c>
      <c r="U1" s="153" t="s">
        <v>44</v>
      </c>
      <c r="V1" s="153" t="s">
        <v>45</v>
      </c>
    </row>
    <row r="2" spans="1:22" x14ac:dyDescent="0.25">
      <c r="A2" s="129">
        <v>1</v>
      </c>
      <c r="B2" s="6" t="s">
        <v>20</v>
      </c>
      <c r="C2" s="34">
        <v>7436238.9996509999</v>
      </c>
      <c r="D2" s="34">
        <v>3500233.1743019852</v>
      </c>
      <c r="E2" s="34">
        <v>254732.86</v>
      </c>
      <c r="F2" s="88" t="s">
        <v>137</v>
      </c>
      <c r="G2" s="34">
        <v>849842.8</v>
      </c>
      <c r="H2" s="34">
        <v>1425878</v>
      </c>
      <c r="I2" s="90" t="s">
        <v>137</v>
      </c>
      <c r="J2" s="34">
        <v>184430.73</v>
      </c>
      <c r="K2" s="34">
        <v>740007</v>
      </c>
      <c r="L2" s="34">
        <v>253458.82</v>
      </c>
      <c r="M2" s="34">
        <v>348006.91</v>
      </c>
      <c r="N2" s="90" t="s">
        <v>137</v>
      </c>
      <c r="O2" s="34">
        <v>1841299.9109325001</v>
      </c>
      <c r="P2" s="34">
        <v>94682.34</v>
      </c>
      <c r="Q2" s="34">
        <v>176417.1</v>
      </c>
      <c r="R2" s="34">
        <v>65000</v>
      </c>
      <c r="S2" s="34">
        <v>269567</v>
      </c>
      <c r="T2" s="90" t="s">
        <v>137</v>
      </c>
      <c r="U2" s="90" t="s">
        <v>137</v>
      </c>
      <c r="V2" s="90" t="s">
        <v>137</v>
      </c>
    </row>
    <row r="3" spans="1:22" x14ac:dyDescent="0.25">
      <c r="A3" s="129" t="s">
        <v>17</v>
      </c>
      <c r="B3" s="6" t="s">
        <v>76</v>
      </c>
      <c r="C3" s="34">
        <v>4283408</v>
      </c>
      <c r="D3" s="34">
        <v>512532.15330331802</v>
      </c>
      <c r="E3" s="34">
        <v>134513.74</v>
      </c>
      <c r="F3" s="88" t="s">
        <v>137</v>
      </c>
      <c r="G3" s="34">
        <v>150000</v>
      </c>
      <c r="H3" s="90" t="s">
        <v>137</v>
      </c>
      <c r="I3" s="34">
        <v>183114.01</v>
      </c>
      <c r="J3" s="34">
        <v>167376.53</v>
      </c>
      <c r="K3" s="93" t="s">
        <v>137</v>
      </c>
      <c r="L3" s="34">
        <v>750299.65</v>
      </c>
      <c r="M3" s="34">
        <v>134350.85</v>
      </c>
      <c r="N3" s="34">
        <v>3698412.4800000004</v>
      </c>
      <c r="O3" s="34">
        <v>122000</v>
      </c>
      <c r="P3" s="34">
        <v>52830.17</v>
      </c>
      <c r="Q3" s="93" t="s">
        <v>137</v>
      </c>
      <c r="R3" s="93" t="s">
        <v>137</v>
      </c>
      <c r="S3" s="34">
        <v>1342376</v>
      </c>
      <c r="T3" s="34">
        <v>93827</v>
      </c>
      <c r="U3" s="93" t="s">
        <v>137</v>
      </c>
      <c r="V3" s="93" t="s">
        <v>137</v>
      </c>
    </row>
    <row r="4" spans="1:22" x14ac:dyDescent="0.25">
      <c r="A4" s="129" t="s">
        <v>18</v>
      </c>
      <c r="B4" s="6" t="s">
        <v>77</v>
      </c>
      <c r="C4" s="34">
        <v>37923271.718000002</v>
      </c>
      <c r="D4" s="34">
        <v>3398740.7751295101</v>
      </c>
      <c r="E4" s="34">
        <v>0</v>
      </c>
      <c r="F4" s="88" t="s">
        <v>137</v>
      </c>
      <c r="G4" s="34">
        <v>15000</v>
      </c>
      <c r="H4" s="90" t="s">
        <v>137</v>
      </c>
      <c r="I4" s="98">
        <v>0</v>
      </c>
      <c r="J4" s="34">
        <v>0</v>
      </c>
      <c r="K4" s="93" t="s">
        <v>137</v>
      </c>
      <c r="L4" s="34">
        <v>0</v>
      </c>
      <c r="M4" s="34">
        <v>0</v>
      </c>
      <c r="N4" s="90" t="s">
        <v>137</v>
      </c>
      <c r="O4" s="34">
        <v>1427.8</v>
      </c>
      <c r="P4" s="34">
        <v>0</v>
      </c>
      <c r="Q4" s="93" t="s">
        <v>137</v>
      </c>
      <c r="R4" s="93">
        <f>677000</f>
        <v>677000</v>
      </c>
      <c r="S4" s="34">
        <v>123291</v>
      </c>
      <c r="T4" s="34">
        <v>0</v>
      </c>
      <c r="U4" s="93" t="s">
        <v>137</v>
      </c>
      <c r="V4" s="93" t="s">
        <v>137</v>
      </c>
    </row>
    <row r="5" spans="1:22" x14ac:dyDescent="0.25">
      <c r="A5" s="129">
        <v>3</v>
      </c>
      <c r="B5" s="6" t="s">
        <v>24</v>
      </c>
      <c r="C5" s="34">
        <v>11624692.949999999</v>
      </c>
      <c r="D5" s="34">
        <v>27883282.620000001</v>
      </c>
      <c r="E5" s="34">
        <v>746508.07</v>
      </c>
      <c r="F5" s="34">
        <v>1511501.1705585001</v>
      </c>
      <c r="G5" s="34">
        <v>282771.49</v>
      </c>
      <c r="H5" s="34">
        <v>400000</v>
      </c>
      <c r="I5" s="34">
        <v>54815.389999999985</v>
      </c>
      <c r="J5" s="34">
        <v>303096.27</v>
      </c>
      <c r="K5" s="34">
        <v>23858916</v>
      </c>
      <c r="L5" s="34">
        <v>1309218.25</v>
      </c>
      <c r="M5" s="34">
        <v>1057712.56</v>
      </c>
      <c r="N5" s="34">
        <v>1352382.3399999999</v>
      </c>
      <c r="O5" s="34">
        <v>1995944.3430475001</v>
      </c>
      <c r="P5" s="34">
        <v>1010213.3399999999</v>
      </c>
      <c r="Q5" s="93" t="s">
        <v>137</v>
      </c>
      <c r="R5" s="93">
        <f>600000+2225000+3317760</f>
        <v>6142760</v>
      </c>
      <c r="S5" s="34">
        <v>850135</v>
      </c>
      <c r="T5" s="34">
        <v>426886</v>
      </c>
      <c r="U5" s="93" t="s">
        <v>137</v>
      </c>
      <c r="V5" s="93" t="s">
        <v>137</v>
      </c>
    </row>
    <row r="6" spans="1:22" x14ac:dyDescent="0.25">
      <c r="A6" s="129">
        <v>4</v>
      </c>
      <c r="B6" s="6" t="s">
        <v>25</v>
      </c>
      <c r="C6" s="34">
        <v>21467712.059999999</v>
      </c>
      <c r="D6" s="34">
        <v>28393847.046618197</v>
      </c>
      <c r="E6" s="34">
        <v>474918.43</v>
      </c>
      <c r="F6" s="34">
        <v>305121.53652009572</v>
      </c>
      <c r="G6" s="34">
        <v>2625000</v>
      </c>
      <c r="H6" s="34">
        <v>2487500</v>
      </c>
      <c r="I6" s="34">
        <v>1360397.51</v>
      </c>
      <c r="J6" s="34">
        <v>53672020</v>
      </c>
      <c r="K6" s="34">
        <v>1127392.0373519999</v>
      </c>
      <c r="L6" s="34">
        <v>3883341.5999999996</v>
      </c>
      <c r="M6" s="34">
        <v>19923040.849999998</v>
      </c>
      <c r="N6" s="34">
        <v>11126206.1</v>
      </c>
      <c r="O6" s="93" t="s">
        <v>137</v>
      </c>
      <c r="P6" s="34">
        <v>2827117.98</v>
      </c>
      <c r="Q6" s="34">
        <v>70630.009999999995</v>
      </c>
      <c r="R6" s="93">
        <f>1403480</f>
        <v>1403480</v>
      </c>
      <c r="S6" s="34">
        <v>2364813</v>
      </c>
      <c r="T6" s="34">
        <v>71579</v>
      </c>
      <c r="U6" s="93" t="s">
        <v>137</v>
      </c>
      <c r="V6" s="93" t="s">
        <v>137</v>
      </c>
    </row>
    <row r="7" spans="1:22" x14ac:dyDescent="0.25">
      <c r="A7" s="129">
        <v>5</v>
      </c>
      <c r="B7" s="6" t="s">
        <v>26</v>
      </c>
      <c r="C7" s="98">
        <v>364078.05</v>
      </c>
      <c r="D7" s="98">
        <v>2929047.8923672098</v>
      </c>
      <c r="E7" s="98">
        <v>0</v>
      </c>
      <c r="F7" s="98">
        <v>16127.654399999999</v>
      </c>
      <c r="G7" s="98">
        <v>12000</v>
      </c>
      <c r="H7" s="98">
        <v>13691</v>
      </c>
      <c r="I7" s="98">
        <v>0</v>
      </c>
      <c r="J7" s="34">
        <v>9501</v>
      </c>
      <c r="K7" s="93" t="s">
        <v>137</v>
      </c>
      <c r="L7" s="34">
        <v>120000</v>
      </c>
      <c r="M7" s="34">
        <v>65632.759999999995</v>
      </c>
      <c r="N7" s="34">
        <v>912378.96</v>
      </c>
      <c r="O7" s="34">
        <v>21853.979332499999</v>
      </c>
      <c r="P7" s="34">
        <v>47136.5</v>
      </c>
      <c r="Q7" s="34">
        <v>120651.88</v>
      </c>
      <c r="R7" s="93">
        <v>180000</v>
      </c>
      <c r="S7" s="34">
        <v>2000</v>
      </c>
      <c r="T7" s="34">
        <v>137638</v>
      </c>
      <c r="U7" s="93" t="s">
        <v>137</v>
      </c>
      <c r="V7" s="93" t="s">
        <v>137</v>
      </c>
    </row>
    <row r="8" spans="1:22" x14ac:dyDescent="0.25">
      <c r="A8" s="129">
        <v>6</v>
      </c>
      <c r="B8" s="6" t="s">
        <v>84</v>
      </c>
      <c r="C8" s="98">
        <v>83030950.390000001</v>
      </c>
      <c r="D8" s="98">
        <v>132991986.59792599</v>
      </c>
      <c r="E8" s="98">
        <v>5130149.7699999996</v>
      </c>
      <c r="F8" s="98">
        <v>361672</v>
      </c>
      <c r="G8" s="98">
        <v>8375000</v>
      </c>
      <c r="H8" s="34">
        <v>9794909</v>
      </c>
      <c r="I8" s="34">
        <v>1028621.32</v>
      </c>
      <c r="J8" s="34">
        <v>37342533.030000001</v>
      </c>
      <c r="K8" s="34">
        <v>24705207.725248002</v>
      </c>
      <c r="L8" s="34">
        <v>23482748.620000001</v>
      </c>
      <c r="M8" s="34">
        <v>21637981.84</v>
      </c>
      <c r="N8" s="34">
        <v>17564787.199999999</v>
      </c>
      <c r="O8" s="93" t="s">
        <v>137</v>
      </c>
      <c r="P8" s="34">
        <v>9959838.0500000007</v>
      </c>
      <c r="Q8" s="34">
        <v>0</v>
      </c>
      <c r="R8" s="34">
        <f>100000+80000+391000</f>
        <v>571000</v>
      </c>
      <c r="S8" s="34">
        <v>2815139</v>
      </c>
      <c r="T8" s="34">
        <v>14730288.390000001</v>
      </c>
      <c r="U8" s="93" t="s">
        <v>137</v>
      </c>
      <c r="V8" s="93" t="s">
        <v>137</v>
      </c>
    </row>
    <row r="9" spans="1:22" x14ac:dyDescent="0.25">
      <c r="A9" s="129">
        <v>7</v>
      </c>
      <c r="B9" s="6" t="s">
        <v>28</v>
      </c>
      <c r="C9" s="98">
        <v>598170.05000000005</v>
      </c>
      <c r="D9" s="98">
        <v>1228812.36104591</v>
      </c>
      <c r="E9" s="98">
        <v>0</v>
      </c>
      <c r="F9" s="98">
        <v>81794.929999999993</v>
      </c>
      <c r="G9" s="98">
        <v>1714923</v>
      </c>
      <c r="H9" s="88">
        <v>0</v>
      </c>
      <c r="I9" s="34">
        <v>78487.03</v>
      </c>
      <c r="J9" s="34">
        <v>41856.93</v>
      </c>
      <c r="K9" s="34">
        <v>1449195.08</v>
      </c>
      <c r="L9" s="34">
        <v>1065366.5</v>
      </c>
      <c r="M9" s="34">
        <v>71300.990000000005</v>
      </c>
      <c r="N9" s="34">
        <v>3655023.6</v>
      </c>
      <c r="O9" s="34">
        <v>189358.99</v>
      </c>
      <c r="P9" s="34">
        <v>416719</v>
      </c>
      <c r="Q9" s="34">
        <v>185105.77</v>
      </c>
      <c r="R9" s="34">
        <v>60000</v>
      </c>
      <c r="S9" s="34">
        <v>38227</v>
      </c>
      <c r="T9" s="34">
        <v>1122033</v>
      </c>
      <c r="U9" s="93" t="s">
        <v>137</v>
      </c>
      <c r="V9" s="93" t="s">
        <v>137</v>
      </c>
    </row>
    <row r="10" spans="1:22" x14ac:dyDescent="0.25">
      <c r="A10" s="129">
        <v>8</v>
      </c>
      <c r="B10" s="6" t="s">
        <v>29</v>
      </c>
      <c r="C10" s="98">
        <v>6099920.5500000007</v>
      </c>
      <c r="D10" s="98">
        <v>7497227.4385767505</v>
      </c>
      <c r="E10" s="98">
        <v>0</v>
      </c>
      <c r="F10" s="98">
        <v>185453.21</v>
      </c>
      <c r="G10" s="98">
        <v>2814330</v>
      </c>
      <c r="H10" s="88" t="s">
        <v>137</v>
      </c>
      <c r="I10" s="34">
        <v>416420.8</v>
      </c>
      <c r="J10" s="34">
        <v>68774.41</v>
      </c>
      <c r="K10" s="34">
        <v>817718.18</v>
      </c>
      <c r="L10" s="34">
        <v>0</v>
      </c>
      <c r="M10" s="34">
        <v>300000</v>
      </c>
      <c r="N10" s="90" t="s">
        <v>137</v>
      </c>
      <c r="O10" s="34">
        <v>4834161.3962040003</v>
      </c>
      <c r="P10" s="34">
        <v>1640251.3700000003</v>
      </c>
      <c r="Q10" s="34">
        <v>1030706.52</v>
      </c>
      <c r="R10" s="93">
        <f>3471000</f>
        <v>3471000</v>
      </c>
      <c r="S10" s="34">
        <v>89034</v>
      </c>
      <c r="T10" s="34">
        <v>6770017.4000000004</v>
      </c>
      <c r="U10" s="93" t="s">
        <v>137</v>
      </c>
      <c r="V10" s="93" t="s">
        <v>137</v>
      </c>
    </row>
    <row r="11" spans="1:22" x14ac:dyDescent="0.25">
      <c r="A11" s="129">
        <v>9</v>
      </c>
      <c r="B11" s="6" t="s">
        <v>30</v>
      </c>
      <c r="C11" s="98">
        <v>84954.96</v>
      </c>
      <c r="D11" s="98">
        <v>7158865.5084784003</v>
      </c>
      <c r="E11" s="98">
        <v>784875.78</v>
      </c>
      <c r="F11" s="98">
        <v>22213.80655099959</v>
      </c>
      <c r="G11" s="98">
        <v>55000</v>
      </c>
      <c r="H11" s="98">
        <v>50000</v>
      </c>
      <c r="I11" s="34">
        <v>142977.07</v>
      </c>
      <c r="J11" s="34">
        <v>667158.48</v>
      </c>
      <c r="K11" s="34">
        <v>491793</v>
      </c>
      <c r="L11" s="34">
        <v>133265.25</v>
      </c>
      <c r="M11" s="34">
        <v>68765.94</v>
      </c>
      <c r="N11" s="34">
        <v>125209.23999999999</v>
      </c>
      <c r="O11" s="34">
        <v>14618.83</v>
      </c>
      <c r="P11" s="34">
        <v>0</v>
      </c>
      <c r="Q11" s="34">
        <v>322918.62</v>
      </c>
      <c r="R11" s="93">
        <f>734880</f>
        <v>734880</v>
      </c>
      <c r="S11" s="34">
        <v>49404</v>
      </c>
      <c r="T11" s="34">
        <v>3874</v>
      </c>
      <c r="U11" s="93" t="s">
        <v>137</v>
      </c>
      <c r="V11" s="93" t="s">
        <v>137</v>
      </c>
    </row>
    <row r="12" spans="1:22" x14ac:dyDescent="0.25">
      <c r="A12" s="129">
        <v>10</v>
      </c>
      <c r="B12" s="6" t="s">
        <v>31</v>
      </c>
      <c r="C12" s="98">
        <v>16698</v>
      </c>
      <c r="D12" s="98">
        <v>0</v>
      </c>
      <c r="E12" s="98">
        <v>253757.06</v>
      </c>
      <c r="F12" s="98">
        <v>230560.61910850269</v>
      </c>
      <c r="G12" s="98">
        <v>0</v>
      </c>
      <c r="H12" s="88">
        <v>0</v>
      </c>
      <c r="I12" s="90" t="s">
        <v>137</v>
      </c>
      <c r="J12" s="34">
        <v>3346.66</v>
      </c>
      <c r="K12" s="93" t="s">
        <v>137</v>
      </c>
      <c r="L12" s="34">
        <v>89451.54</v>
      </c>
      <c r="M12" s="34">
        <v>772.56</v>
      </c>
      <c r="N12" s="90" t="s">
        <v>137</v>
      </c>
      <c r="O12" s="34">
        <v>0</v>
      </c>
      <c r="P12" s="34">
        <v>0</v>
      </c>
      <c r="Q12" s="34">
        <v>76993.279999999999</v>
      </c>
      <c r="R12" s="34">
        <v>50000</v>
      </c>
      <c r="S12" s="34">
        <v>22376</v>
      </c>
      <c r="T12" s="34">
        <v>0</v>
      </c>
      <c r="U12" s="93" t="s">
        <v>137</v>
      </c>
      <c r="V12" s="93" t="s">
        <v>137</v>
      </c>
    </row>
    <row r="13" spans="1:22" x14ac:dyDescent="0.25">
      <c r="A13" s="129">
        <v>11</v>
      </c>
      <c r="B13" s="6" t="s">
        <v>32</v>
      </c>
      <c r="C13" s="98">
        <v>80257.17</v>
      </c>
      <c r="D13" s="98">
        <v>5272465.49</v>
      </c>
      <c r="E13" s="98">
        <v>964012.12</v>
      </c>
      <c r="F13" s="98">
        <v>1290553.3810493876</v>
      </c>
      <c r="G13" s="98">
        <v>984867</v>
      </c>
      <c r="H13" s="88">
        <v>0</v>
      </c>
      <c r="I13" s="34">
        <v>193920.99</v>
      </c>
      <c r="J13" s="34">
        <v>2027436.1664</v>
      </c>
      <c r="K13" s="34">
        <v>508994</v>
      </c>
      <c r="L13" s="34">
        <v>53706.53</v>
      </c>
      <c r="M13" s="34">
        <v>973331.09000000008</v>
      </c>
      <c r="N13" s="34">
        <v>535543.44000000006</v>
      </c>
      <c r="O13" s="34">
        <v>780830.3724005</v>
      </c>
      <c r="P13" s="34">
        <v>185547.41000000003</v>
      </c>
      <c r="Q13" s="34">
        <v>86962.934999999998</v>
      </c>
      <c r="R13" s="34">
        <v>475000</v>
      </c>
      <c r="S13" s="34">
        <v>1091500</v>
      </c>
      <c r="T13" s="34">
        <v>115453</v>
      </c>
      <c r="U13" s="93" t="s">
        <v>137</v>
      </c>
      <c r="V13" s="93" t="s">
        <v>137</v>
      </c>
    </row>
    <row r="14" spans="1:22" x14ac:dyDescent="0.25">
      <c r="A14" s="129">
        <v>12</v>
      </c>
      <c r="B14" s="6" t="s">
        <v>33</v>
      </c>
      <c r="C14" s="98">
        <v>5809111.54</v>
      </c>
      <c r="D14" s="98">
        <v>16862246.803748775</v>
      </c>
      <c r="E14" s="98">
        <v>0</v>
      </c>
      <c r="F14" s="98">
        <v>1114843.3700000001</v>
      </c>
      <c r="G14" s="98">
        <v>1936191</v>
      </c>
      <c r="H14" s="98">
        <v>1754108</v>
      </c>
      <c r="I14" s="34">
        <v>572844.68999999994</v>
      </c>
      <c r="J14" s="34">
        <v>1522769.34</v>
      </c>
      <c r="K14" s="34">
        <v>1680101.98</v>
      </c>
      <c r="L14" s="34">
        <v>33584.549999999996</v>
      </c>
      <c r="M14" s="34">
        <v>1500000</v>
      </c>
      <c r="N14" s="90" t="s">
        <v>137</v>
      </c>
      <c r="O14" s="34">
        <v>2337374.9735525004</v>
      </c>
      <c r="P14" s="34">
        <v>387532.01</v>
      </c>
      <c r="Q14" s="34">
        <v>1083282.4400000002</v>
      </c>
      <c r="R14" s="93">
        <f>1186000</f>
        <v>1186000</v>
      </c>
      <c r="S14" s="34">
        <v>491830</v>
      </c>
      <c r="T14" s="34">
        <v>6247538.2599999988</v>
      </c>
      <c r="U14" s="93" t="s">
        <v>137</v>
      </c>
      <c r="V14" s="93" t="s">
        <v>137</v>
      </c>
    </row>
    <row r="15" spans="1:22" x14ac:dyDescent="0.25">
      <c r="A15" s="129">
        <v>13</v>
      </c>
      <c r="B15" s="6" t="s">
        <v>34</v>
      </c>
      <c r="C15" s="98">
        <v>6000</v>
      </c>
      <c r="D15" s="98">
        <v>2509008.4762296299</v>
      </c>
      <c r="E15" s="98">
        <v>0</v>
      </c>
      <c r="F15" s="98">
        <v>132936.45000000001</v>
      </c>
      <c r="G15" s="88" t="s">
        <v>137</v>
      </c>
      <c r="H15" s="88" t="s">
        <v>137</v>
      </c>
      <c r="I15" s="34">
        <v>53752.32</v>
      </c>
      <c r="J15" s="34">
        <v>666727.65</v>
      </c>
      <c r="K15" s="34">
        <v>764079.77</v>
      </c>
      <c r="L15" s="34">
        <v>335798.20998099999</v>
      </c>
      <c r="M15" s="34">
        <v>843905.44</v>
      </c>
      <c r="N15" s="34">
        <v>2158090.62</v>
      </c>
      <c r="O15" s="34">
        <v>209554.88</v>
      </c>
      <c r="P15" s="34">
        <v>134039.70000000001</v>
      </c>
      <c r="Q15" s="34">
        <v>139769.01999999999</v>
      </c>
      <c r="R15" s="34">
        <v>527540</v>
      </c>
      <c r="S15" s="34">
        <v>510425</v>
      </c>
      <c r="T15" s="93" t="s">
        <v>137</v>
      </c>
      <c r="U15" s="93" t="s">
        <v>137</v>
      </c>
      <c r="V15" s="93" t="s">
        <v>137</v>
      </c>
    </row>
    <row r="16" spans="1:22" x14ac:dyDescent="0.25">
      <c r="A16" s="129" t="s">
        <v>130</v>
      </c>
      <c r="B16" s="6" t="s">
        <v>78</v>
      </c>
      <c r="C16" s="98">
        <v>2567225.2000000002</v>
      </c>
      <c r="D16" s="98">
        <v>8086182.3474216303</v>
      </c>
      <c r="E16" s="98">
        <v>12081.85</v>
      </c>
      <c r="F16" s="98">
        <v>195333.62829041117</v>
      </c>
      <c r="G16" s="98">
        <v>586800</v>
      </c>
      <c r="H16" s="98">
        <v>512300</v>
      </c>
      <c r="I16" s="98">
        <v>0</v>
      </c>
      <c r="J16" s="34">
        <v>1895285.73</v>
      </c>
      <c r="K16" s="188">
        <v>18074523.5</v>
      </c>
      <c r="L16" s="34">
        <v>107700.36</v>
      </c>
      <c r="M16" s="34">
        <v>3000</v>
      </c>
      <c r="N16" s="34">
        <v>50766.19</v>
      </c>
      <c r="O16" s="34">
        <v>5268659.5481820432</v>
      </c>
      <c r="P16" s="34">
        <v>1442320.11</v>
      </c>
      <c r="Q16" s="34">
        <v>779227.04</v>
      </c>
      <c r="R16" s="34">
        <f>300000+250000</f>
        <v>550000</v>
      </c>
      <c r="S16" s="34">
        <v>1105162</v>
      </c>
      <c r="T16" s="34">
        <v>1269798</v>
      </c>
      <c r="U16" s="93" t="s">
        <v>137</v>
      </c>
      <c r="V16" s="93" t="s">
        <v>137</v>
      </c>
    </row>
    <row r="17" spans="1:22" x14ac:dyDescent="0.25">
      <c r="A17" s="129" t="s">
        <v>131</v>
      </c>
      <c r="B17" s="6" t="s">
        <v>79</v>
      </c>
      <c r="C17" s="98">
        <v>36558.5</v>
      </c>
      <c r="D17" s="98">
        <v>385931.74376805802</v>
      </c>
      <c r="E17" s="98">
        <v>0</v>
      </c>
      <c r="F17" s="88" t="s">
        <v>137</v>
      </c>
      <c r="G17" s="98">
        <v>0</v>
      </c>
      <c r="H17" s="98">
        <v>65631</v>
      </c>
      <c r="I17" s="98">
        <v>0</v>
      </c>
      <c r="J17" s="34">
        <v>18128.75</v>
      </c>
      <c r="K17" s="189"/>
      <c r="L17" s="34">
        <v>0</v>
      </c>
      <c r="M17" s="34">
        <v>0</v>
      </c>
      <c r="N17" s="34">
        <v>1826704.47</v>
      </c>
      <c r="O17" s="34">
        <v>340899.45647568273</v>
      </c>
      <c r="P17" s="34">
        <v>3000</v>
      </c>
      <c r="Q17" s="93" t="s">
        <v>137</v>
      </c>
      <c r="R17" s="93">
        <v>20000</v>
      </c>
      <c r="S17" s="93" t="s">
        <v>137</v>
      </c>
      <c r="T17" s="34">
        <v>0</v>
      </c>
      <c r="U17" s="93" t="s">
        <v>137</v>
      </c>
      <c r="V17" s="93" t="s">
        <v>137</v>
      </c>
    </row>
    <row r="18" spans="1:22" s="94" customFormat="1" x14ac:dyDescent="0.25">
      <c r="A18" s="129">
        <v>15</v>
      </c>
      <c r="B18" s="6" t="s">
        <v>36</v>
      </c>
      <c r="C18" s="98">
        <v>238232.81</v>
      </c>
      <c r="D18" s="98">
        <v>953375.653696956</v>
      </c>
      <c r="E18" s="98">
        <v>6036.06</v>
      </c>
      <c r="F18" s="98">
        <v>29648.450275495263</v>
      </c>
      <c r="G18" s="98">
        <v>24000</v>
      </c>
      <c r="H18" s="98">
        <v>189047</v>
      </c>
      <c r="I18" s="90" t="s">
        <v>137</v>
      </c>
      <c r="J18" s="34">
        <v>0</v>
      </c>
      <c r="K18" s="93" t="s">
        <v>137</v>
      </c>
      <c r="L18" s="34">
        <v>1372911.62</v>
      </c>
      <c r="M18" s="34">
        <v>484611.22</v>
      </c>
      <c r="N18" s="90" t="s">
        <v>137</v>
      </c>
      <c r="O18" s="34">
        <v>70032.56</v>
      </c>
      <c r="P18" s="34">
        <v>0</v>
      </c>
      <c r="Q18" s="34">
        <v>452347.19500000001</v>
      </c>
      <c r="R18" s="34">
        <v>0</v>
      </c>
      <c r="S18" s="93" t="s">
        <v>137</v>
      </c>
      <c r="T18" s="93" t="s">
        <v>137</v>
      </c>
      <c r="U18" s="93" t="s">
        <v>137</v>
      </c>
      <c r="V18" s="93" t="s">
        <v>137</v>
      </c>
    </row>
    <row r="19" spans="1:22" x14ac:dyDescent="0.25">
      <c r="A19" s="129">
        <v>16</v>
      </c>
      <c r="B19" s="91" t="s">
        <v>37</v>
      </c>
      <c r="C19" s="99">
        <v>0</v>
      </c>
      <c r="D19" s="99">
        <v>0</v>
      </c>
      <c r="E19" s="99">
        <v>0</v>
      </c>
      <c r="F19" s="99">
        <v>16302</v>
      </c>
      <c r="G19" s="99">
        <v>0</v>
      </c>
      <c r="H19" s="100">
        <v>0</v>
      </c>
      <c r="I19" s="92">
        <v>73530.399999999994</v>
      </c>
      <c r="J19" s="93" t="s">
        <v>137</v>
      </c>
      <c r="K19" s="92">
        <v>68953.78</v>
      </c>
      <c r="L19" s="92">
        <v>0</v>
      </c>
      <c r="M19" s="92">
        <v>17895.3</v>
      </c>
      <c r="N19" s="90" t="s">
        <v>137</v>
      </c>
      <c r="O19" s="93" t="s">
        <v>137</v>
      </c>
      <c r="P19" s="92">
        <v>0</v>
      </c>
      <c r="Q19" s="93" t="s">
        <v>137</v>
      </c>
      <c r="R19" s="93">
        <v>0</v>
      </c>
      <c r="S19" s="93" t="s">
        <v>137</v>
      </c>
      <c r="T19" s="93" t="s">
        <v>137</v>
      </c>
      <c r="U19" s="93" t="s">
        <v>137</v>
      </c>
      <c r="V19" s="93" t="s">
        <v>137</v>
      </c>
    </row>
    <row r="20" spans="1:22" x14ac:dyDescent="0.25">
      <c r="A20" s="129">
        <v>17</v>
      </c>
      <c r="B20" s="6" t="s">
        <v>38</v>
      </c>
      <c r="C20" s="98">
        <v>5227173.6499999994</v>
      </c>
      <c r="D20" s="98">
        <v>4078912.4263114799</v>
      </c>
      <c r="E20" s="98">
        <v>391342.22</v>
      </c>
      <c r="F20" s="98">
        <v>361536.87000000005</v>
      </c>
      <c r="G20" s="98">
        <v>7129</v>
      </c>
      <c r="H20" s="98">
        <v>136512</v>
      </c>
      <c r="I20" s="90" t="s">
        <v>137</v>
      </c>
      <c r="J20" s="34">
        <v>16754.919999999998</v>
      </c>
      <c r="K20" s="93" t="s">
        <v>137</v>
      </c>
      <c r="L20" s="34">
        <v>144233.85999999999</v>
      </c>
      <c r="M20" s="34">
        <v>115912.97999999997</v>
      </c>
      <c r="N20" s="34">
        <v>1124542.6300000001</v>
      </c>
      <c r="O20" s="34">
        <v>538861.56999999995</v>
      </c>
      <c r="P20" s="34">
        <v>14883</v>
      </c>
      <c r="Q20" s="34">
        <v>65760</v>
      </c>
      <c r="R20" s="34">
        <v>0</v>
      </c>
      <c r="S20" s="34">
        <v>191554</v>
      </c>
      <c r="T20" s="34">
        <v>780935</v>
      </c>
      <c r="U20" s="93" t="s">
        <v>137</v>
      </c>
      <c r="V20" s="93" t="s">
        <v>137</v>
      </c>
    </row>
    <row r="21" spans="1:22" x14ac:dyDescent="0.25">
      <c r="A21" s="129">
        <v>18</v>
      </c>
      <c r="B21" s="6" t="s">
        <v>39</v>
      </c>
      <c r="C21" s="98">
        <v>2012037.6500000001</v>
      </c>
      <c r="D21" s="98">
        <v>1917482.0594454899</v>
      </c>
      <c r="E21" s="98">
        <v>287997.43</v>
      </c>
      <c r="F21" s="98">
        <v>177869.28</v>
      </c>
      <c r="G21" s="98">
        <v>110000</v>
      </c>
      <c r="H21" s="98">
        <v>117916</v>
      </c>
      <c r="I21" s="90" t="s">
        <v>137</v>
      </c>
      <c r="J21" s="34">
        <v>72157.429999999993</v>
      </c>
      <c r="K21" s="34">
        <v>1029915</v>
      </c>
      <c r="L21" s="34">
        <v>23716.632000000001</v>
      </c>
      <c r="M21" s="34">
        <v>121536.33</v>
      </c>
      <c r="N21" s="34">
        <v>823685.63</v>
      </c>
      <c r="O21" s="34">
        <v>7659.3</v>
      </c>
      <c r="P21" s="34">
        <v>45000</v>
      </c>
      <c r="Q21" s="34">
        <v>8480.25</v>
      </c>
      <c r="R21" s="34">
        <v>30000</v>
      </c>
      <c r="S21" s="93" t="s">
        <v>137</v>
      </c>
      <c r="T21" s="34">
        <v>437562</v>
      </c>
      <c r="U21" s="93" t="s">
        <v>137</v>
      </c>
      <c r="V21" s="93" t="s">
        <v>137</v>
      </c>
    </row>
    <row r="22" spans="1:22" x14ac:dyDescent="0.25">
      <c r="A22" s="129">
        <v>19</v>
      </c>
      <c r="B22" s="6" t="s">
        <v>40</v>
      </c>
      <c r="C22" s="98">
        <v>8908.630000000001</v>
      </c>
      <c r="D22" s="98">
        <v>4185393.6604619399</v>
      </c>
      <c r="E22" s="98">
        <v>999263.71</v>
      </c>
      <c r="F22" s="98">
        <v>115901.94</v>
      </c>
      <c r="G22" s="98">
        <v>14800</v>
      </c>
      <c r="H22" s="88">
        <v>0</v>
      </c>
      <c r="I22" s="34">
        <v>271139.53999999998</v>
      </c>
      <c r="J22" s="34">
        <v>14223.77</v>
      </c>
      <c r="K22" s="34">
        <v>193040.9</v>
      </c>
      <c r="L22" s="34">
        <v>431719.64</v>
      </c>
      <c r="M22" s="34">
        <v>0</v>
      </c>
      <c r="N22" s="90" t="s">
        <v>137</v>
      </c>
      <c r="O22" s="34">
        <v>97421.79</v>
      </c>
      <c r="P22" s="34">
        <v>0</v>
      </c>
      <c r="Q22" s="34">
        <v>164395.66</v>
      </c>
      <c r="R22" s="34">
        <f>179060+785000</f>
        <v>964060</v>
      </c>
      <c r="S22" s="93" t="s">
        <v>137</v>
      </c>
      <c r="T22" s="34">
        <v>143823</v>
      </c>
      <c r="U22" s="93" t="s">
        <v>137</v>
      </c>
      <c r="V22" s="93" t="s">
        <v>137</v>
      </c>
    </row>
    <row r="23" spans="1:22" x14ac:dyDescent="0.25">
      <c r="A23" s="129">
        <v>20</v>
      </c>
      <c r="B23" s="6" t="s">
        <v>41</v>
      </c>
      <c r="C23" s="98">
        <v>252985.8</v>
      </c>
      <c r="D23" s="98">
        <v>0</v>
      </c>
      <c r="E23" s="98">
        <v>229400.97</v>
      </c>
      <c r="F23" s="98">
        <v>25052.79</v>
      </c>
      <c r="G23" s="98">
        <v>8000</v>
      </c>
      <c r="H23" s="98">
        <v>484348</v>
      </c>
      <c r="I23" s="34">
        <v>978410.90999999992</v>
      </c>
      <c r="J23" s="34">
        <v>32142.07</v>
      </c>
      <c r="K23" s="34">
        <v>526684.91</v>
      </c>
      <c r="L23" s="34">
        <v>0</v>
      </c>
      <c r="M23" s="34">
        <v>0</v>
      </c>
      <c r="N23" s="34">
        <v>66941.490000000005</v>
      </c>
      <c r="O23" s="34">
        <v>91536.896355000004</v>
      </c>
      <c r="P23" s="34">
        <v>538651.11</v>
      </c>
      <c r="Q23" s="34">
        <v>67350.33</v>
      </c>
      <c r="R23" s="34">
        <v>1540170</v>
      </c>
      <c r="S23" s="93" t="s">
        <v>137</v>
      </c>
      <c r="T23" s="34">
        <v>1448096</v>
      </c>
      <c r="U23" s="93" t="s">
        <v>137</v>
      </c>
      <c r="V23" s="93" t="s">
        <v>137</v>
      </c>
    </row>
    <row r="24" spans="1:22" x14ac:dyDescent="0.25">
      <c r="A24" s="129">
        <v>21</v>
      </c>
      <c r="B24" s="6" t="s">
        <v>85</v>
      </c>
      <c r="C24" s="98">
        <v>39525957.280000001</v>
      </c>
      <c r="D24" s="98">
        <v>2241067.86619979</v>
      </c>
      <c r="E24" s="98">
        <v>24488197.640000001</v>
      </c>
      <c r="F24" s="98">
        <v>6669969.1200000001</v>
      </c>
      <c r="G24" s="98">
        <v>0</v>
      </c>
      <c r="H24" s="88">
        <v>0</v>
      </c>
      <c r="I24" s="34">
        <v>91262.61</v>
      </c>
      <c r="J24" s="34">
        <v>16198634.790000001</v>
      </c>
      <c r="K24" s="34">
        <v>33362891.77</v>
      </c>
      <c r="L24" s="34">
        <v>5541327.4699999997</v>
      </c>
      <c r="M24" s="34">
        <v>1868000.0399999998</v>
      </c>
      <c r="N24" s="34">
        <v>36853829.829999998</v>
      </c>
      <c r="O24" s="34">
        <v>2963507.3699999996</v>
      </c>
      <c r="P24" s="34">
        <v>2234000</v>
      </c>
      <c r="Q24" s="34">
        <v>2411778.0099999998</v>
      </c>
      <c r="R24" s="34">
        <f>1605460+3820000+1113280</f>
        <v>6538740</v>
      </c>
      <c r="S24" s="34">
        <v>1694806</v>
      </c>
      <c r="T24" s="34">
        <v>2734493.36</v>
      </c>
      <c r="U24" s="93" t="s">
        <v>137</v>
      </c>
      <c r="V24" s="93" t="s">
        <v>137</v>
      </c>
    </row>
    <row r="25" spans="1:22" x14ac:dyDescent="0.25">
      <c r="B25" s="48" t="s">
        <v>69</v>
      </c>
      <c r="C25" s="85">
        <v>228694543.95765102</v>
      </c>
      <c r="D25" s="85">
        <v>261986642.09503105</v>
      </c>
      <c r="E25" s="85">
        <v>35157787.710000001</v>
      </c>
      <c r="F25" s="85">
        <v>12844392.206753394</v>
      </c>
      <c r="G25" s="85">
        <v>20565654.289999999</v>
      </c>
      <c r="H25" s="85">
        <v>17431840</v>
      </c>
      <c r="I25" s="85">
        <v>5499694.5899999989</v>
      </c>
      <c r="J25" s="85">
        <v>114924354.65640002</v>
      </c>
      <c r="K25" s="85">
        <v>109399414.63259999</v>
      </c>
      <c r="L25" s="85">
        <v>39131849.101980999</v>
      </c>
      <c r="M25" s="85">
        <v>49535757.659999989</v>
      </c>
      <c r="N25" s="85">
        <v>81874504.219999999</v>
      </c>
      <c r="O25" s="85">
        <v>21727003.966482226</v>
      </c>
      <c r="P25" s="85">
        <v>21033762.09</v>
      </c>
      <c r="Q25" s="85">
        <v>7242776.0600000005</v>
      </c>
      <c r="R25" s="85">
        <f>SUM(R2:R24)</f>
        <v>25186630</v>
      </c>
      <c r="S25" s="85">
        <v>13051639</v>
      </c>
      <c r="T25" s="85">
        <v>36533841.409999996</v>
      </c>
      <c r="U25" s="93" t="s">
        <v>137</v>
      </c>
      <c r="V25" s="93" t="s">
        <v>137</v>
      </c>
    </row>
    <row r="27" spans="1:22" x14ac:dyDescent="0.25">
      <c r="C27" s="182"/>
      <c r="D27" s="181"/>
    </row>
    <row r="28" spans="1:22" x14ac:dyDescent="0.25">
      <c r="U28" s="89"/>
    </row>
    <row r="29" spans="1:22" x14ac:dyDescent="0.25">
      <c r="C29" t="s">
        <v>138</v>
      </c>
    </row>
    <row r="30" spans="1:22" x14ac:dyDescent="0.25">
      <c r="C30" t="s">
        <v>139</v>
      </c>
    </row>
    <row r="31" spans="1:22" x14ac:dyDescent="0.25">
      <c r="U31" s="89"/>
    </row>
    <row r="32" spans="1:22" x14ac:dyDescent="0.25">
      <c r="U32" s="89"/>
    </row>
    <row r="35" spans="21:21" x14ac:dyDescent="0.25">
      <c r="U35" s="89"/>
    </row>
    <row r="36" spans="21:21" x14ac:dyDescent="0.25">
      <c r="U36" s="89"/>
    </row>
    <row r="38" spans="21:21" x14ac:dyDescent="0.25">
      <c r="U38" s="89"/>
    </row>
    <row r="39" spans="21:21" x14ac:dyDescent="0.25">
      <c r="U39" s="89"/>
    </row>
    <row r="40" spans="21:21" x14ac:dyDescent="0.25">
      <c r="U40" s="89"/>
    </row>
    <row r="41" spans="21:21" x14ac:dyDescent="0.25">
      <c r="U41" s="89"/>
    </row>
    <row r="42" spans="21:21" x14ac:dyDescent="0.25">
      <c r="U42" s="89"/>
    </row>
    <row r="43" spans="21:21" x14ac:dyDescent="0.25">
      <c r="U43" s="89"/>
    </row>
    <row r="44" spans="21:21" x14ac:dyDescent="0.25">
      <c r="U44" s="89"/>
    </row>
    <row r="45" spans="21:21" x14ac:dyDescent="0.25">
      <c r="U45" s="89"/>
    </row>
    <row r="46" spans="21:21" x14ac:dyDescent="0.25">
      <c r="U46" s="89"/>
    </row>
    <row r="47" spans="21:21" x14ac:dyDescent="0.25">
      <c r="U47" s="89"/>
    </row>
  </sheetData>
  <mergeCells count="1">
    <mergeCell ref="K16:K1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workbookViewId="0">
      <selection activeCell="B35" sqref="B35"/>
    </sheetView>
  </sheetViews>
  <sheetFormatPr baseColWidth="10" defaultColWidth="8.7109375" defaultRowHeight="15" x14ac:dyDescent="0.25"/>
  <cols>
    <col min="1" max="1" width="3.7109375" style="25" bestFit="1" customWidth="1"/>
    <col min="2" max="2" width="91.28515625" style="3" customWidth="1"/>
    <col min="3" max="3" width="18.140625" style="3" customWidth="1"/>
    <col min="4" max="4" width="13.28515625" style="3" customWidth="1"/>
    <col min="5" max="5" width="12.28515625" style="3" customWidth="1"/>
    <col min="6" max="6" width="21.42578125" style="3" customWidth="1"/>
    <col min="7" max="7" width="12.85546875" style="3" customWidth="1"/>
    <col min="8" max="8" width="12.28515625" style="3" customWidth="1"/>
    <col min="9" max="9" width="11.28515625" style="3" customWidth="1"/>
    <col min="10" max="10" width="17.140625" style="3" customWidth="1"/>
    <col min="11" max="11" width="13.5703125" style="3" customWidth="1"/>
    <col min="12" max="12" width="12.28515625" style="3" customWidth="1"/>
    <col min="13" max="13" width="8.85546875" style="3" customWidth="1"/>
    <col min="14" max="16" width="12.28515625" style="3" customWidth="1"/>
    <col min="17" max="17" width="20.7109375" style="3" customWidth="1"/>
    <col min="18" max="18" width="9.85546875" style="3" customWidth="1"/>
    <col min="19" max="19" width="16.42578125" style="3" customWidth="1"/>
    <col min="20" max="20" width="26.42578125" style="3" customWidth="1"/>
    <col min="21" max="21" width="12.28515625" style="3" customWidth="1"/>
    <col min="22" max="22" width="21.5703125" style="3" customWidth="1"/>
    <col min="23" max="23" width="8.7109375" style="3"/>
    <col min="24" max="24" width="19.28515625" style="3" customWidth="1"/>
    <col min="25" max="1022" width="8.7109375" style="3"/>
    <col min="1023" max="1023" width="11.5703125" style="3" customWidth="1"/>
    <col min="1024" max="16384" width="8.7109375" style="3"/>
  </cols>
  <sheetData>
    <row r="1" spans="1:22" s="108" customFormat="1" x14ac:dyDescent="0.25">
      <c r="A1" s="50"/>
      <c r="B1" s="110">
        <v>2020</v>
      </c>
      <c r="C1" s="126" t="s">
        <v>80</v>
      </c>
      <c r="D1" s="126" t="s">
        <v>0</v>
      </c>
      <c r="E1" s="126" t="s">
        <v>1</v>
      </c>
      <c r="F1" s="126" t="s">
        <v>70</v>
      </c>
      <c r="G1" s="126" t="s">
        <v>71</v>
      </c>
      <c r="H1" s="126" t="s">
        <v>4</v>
      </c>
      <c r="I1" s="126" t="s">
        <v>5</v>
      </c>
      <c r="J1" s="10" t="s">
        <v>6</v>
      </c>
      <c r="K1" s="126" t="s">
        <v>7</v>
      </c>
      <c r="L1" s="126" t="s">
        <v>8</v>
      </c>
      <c r="M1" s="126" t="s">
        <v>44</v>
      </c>
      <c r="N1" s="126" t="s">
        <v>9</v>
      </c>
      <c r="O1" s="126" t="s">
        <v>10</v>
      </c>
      <c r="P1" s="126" t="s">
        <v>15</v>
      </c>
      <c r="Q1" s="126" t="s">
        <v>72</v>
      </c>
      <c r="R1" s="126" t="s">
        <v>45</v>
      </c>
      <c r="S1" s="126" t="s">
        <v>73</v>
      </c>
      <c r="T1" s="126" t="s">
        <v>74</v>
      </c>
      <c r="U1" s="126" t="s">
        <v>14</v>
      </c>
      <c r="V1" s="126" t="s">
        <v>75</v>
      </c>
    </row>
    <row r="2" spans="1:22" x14ac:dyDescent="0.25">
      <c r="A2" s="22">
        <v>1</v>
      </c>
      <c r="B2" s="6" t="s">
        <v>20</v>
      </c>
      <c r="C2" s="111">
        <v>497710.88</v>
      </c>
      <c r="D2" s="111">
        <v>3134767.37</v>
      </c>
      <c r="E2" s="111">
        <v>172272.76</v>
      </c>
      <c r="F2" s="111" t="s">
        <v>53</v>
      </c>
      <c r="G2" s="111">
        <v>1088000</v>
      </c>
      <c r="H2" s="111">
        <v>1857063.08</v>
      </c>
      <c r="I2" s="111">
        <v>11228.8</v>
      </c>
      <c r="J2" s="111">
        <v>0</v>
      </c>
      <c r="K2" s="111">
        <v>421427.54</v>
      </c>
      <c r="L2" s="111">
        <v>1134068.6499999999</v>
      </c>
      <c r="M2" s="111">
        <v>0</v>
      </c>
      <c r="N2" s="111">
        <v>805290.06</v>
      </c>
      <c r="O2" s="111">
        <v>1192348.23</v>
      </c>
      <c r="P2" s="111">
        <v>1229818</v>
      </c>
      <c r="Q2" s="111">
        <v>449645.81</v>
      </c>
      <c r="R2" s="111">
        <v>0</v>
      </c>
      <c r="S2" s="111">
        <v>537960.27</v>
      </c>
      <c r="T2" s="111">
        <v>124153.59</v>
      </c>
      <c r="U2" s="111">
        <v>90709</v>
      </c>
      <c r="V2" s="111">
        <v>1478905.35</v>
      </c>
    </row>
    <row r="3" spans="1:22" x14ac:dyDescent="0.25">
      <c r="A3" s="22">
        <v>2</v>
      </c>
      <c r="B3" s="6" t="s">
        <v>76</v>
      </c>
      <c r="C3" s="111">
        <v>2349839.66</v>
      </c>
      <c r="D3" s="111">
        <v>0</v>
      </c>
      <c r="E3" s="111">
        <v>0</v>
      </c>
      <c r="F3" s="111" t="s">
        <v>53</v>
      </c>
      <c r="G3" s="111">
        <v>160000</v>
      </c>
      <c r="H3" s="111">
        <v>514974</v>
      </c>
      <c r="I3" s="111">
        <v>0</v>
      </c>
      <c r="J3" s="111">
        <v>0</v>
      </c>
      <c r="K3" s="111">
        <v>0</v>
      </c>
      <c r="L3" s="111">
        <v>232161.45</v>
      </c>
      <c r="M3" s="111">
        <v>0</v>
      </c>
      <c r="N3" s="111">
        <v>145639.57999999999</v>
      </c>
      <c r="O3" s="111">
        <v>0</v>
      </c>
      <c r="P3" s="111">
        <v>0</v>
      </c>
      <c r="Q3" s="111">
        <v>0</v>
      </c>
      <c r="R3" s="111">
        <v>0</v>
      </c>
      <c r="S3" s="111">
        <v>0</v>
      </c>
      <c r="T3" s="111">
        <v>0</v>
      </c>
      <c r="U3" s="111">
        <v>85000</v>
      </c>
      <c r="V3" s="111">
        <v>246564</v>
      </c>
    </row>
    <row r="4" spans="1:22" x14ac:dyDescent="0.25">
      <c r="A4" s="22" t="s">
        <v>17</v>
      </c>
      <c r="B4" s="6" t="s">
        <v>77</v>
      </c>
      <c r="C4" s="111">
        <v>31513547.329999998</v>
      </c>
      <c r="D4" s="111">
        <v>90000</v>
      </c>
      <c r="E4" s="111">
        <v>236032.29</v>
      </c>
      <c r="F4" s="111" t="s">
        <v>53</v>
      </c>
      <c r="G4" s="111">
        <v>12000</v>
      </c>
      <c r="H4" s="111">
        <v>0</v>
      </c>
      <c r="I4" s="111">
        <v>0</v>
      </c>
      <c r="J4" s="111">
        <v>0</v>
      </c>
      <c r="K4" s="111">
        <v>0</v>
      </c>
      <c r="L4" s="111">
        <v>0</v>
      </c>
      <c r="M4" s="111">
        <v>0</v>
      </c>
      <c r="N4" s="111">
        <v>0</v>
      </c>
      <c r="O4" s="111">
        <v>107698.74</v>
      </c>
      <c r="P4" s="111">
        <v>0</v>
      </c>
      <c r="Q4" s="111">
        <v>0</v>
      </c>
      <c r="R4" s="111">
        <v>0</v>
      </c>
      <c r="S4" s="111">
        <v>0</v>
      </c>
      <c r="T4" s="111">
        <v>0</v>
      </c>
      <c r="U4" s="111">
        <v>16884</v>
      </c>
      <c r="V4" s="111">
        <v>0</v>
      </c>
    </row>
    <row r="5" spans="1:22" x14ac:dyDescent="0.25">
      <c r="A5" s="22" t="s">
        <v>18</v>
      </c>
      <c r="B5" s="6" t="s">
        <v>24</v>
      </c>
      <c r="C5" s="111">
        <v>2559456.91</v>
      </c>
      <c r="D5" s="111">
        <v>0</v>
      </c>
      <c r="E5" s="111">
        <v>621871.92000000004</v>
      </c>
      <c r="F5" s="111" t="s">
        <v>53</v>
      </c>
      <c r="G5" s="111">
        <v>125000</v>
      </c>
      <c r="H5" s="111">
        <v>7964650.2599999998</v>
      </c>
      <c r="I5" s="111">
        <v>499096.08</v>
      </c>
      <c r="J5" s="111">
        <v>2163615.2799999998</v>
      </c>
      <c r="K5" s="111">
        <v>23541489.571199998</v>
      </c>
      <c r="L5" s="111">
        <v>1686794.84</v>
      </c>
      <c r="M5" s="112">
        <v>80000</v>
      </c>
      <c r="N5" s="111">
        <v>1228799.6499999999</v>
      </c>
      <c r="O5" s="111">
        <v>2042137.13</v>
      </c>
      <c r="P5" s="111">
        <v>931999</v>
      </c>
      <c r="Q5" s="111">
        <v>184787.02</v>
      </c>
      <c r="R5" s="111">
        <v>0</v>
      </c>
      <c r="S5" s="111">
        <v>252611.77</v>
      </c>
      <c r="T5" s="111">
        <v>0</v>
      </c>
      <c r="U5" s="111">
        <v>2305811</v>
      </c>
      <c r="V5" s="111">
        <v>2684366.79</v>
      </c>
    </row>
    <row r="6" spans="1:22" x14ac:dyDescent="0.25">
      <c r="A6" s="22">
        <v>3</v>
      </c>
      <c r="B6" s="6" t="s">
        <v>25</v>
      </c>
      <c r="C6" s="111">
        <v>19027056.550000001</v>
      </c>
      <c r="D6" s="111">
        <v>84707407.040000007</v>
      </c>
      <c r="E6" s="111">
        <v>721002.61</v>
      </c>
      <c r="F6" s="111" t="s">
        <v>53</v>
      </c>
      <c r="G6" s="111">
        <v>2450000</v>
      </c>
      <c r="H6" s="111">
        <v>2725490.35</v>
      </c>
      <c r="I6" s="111">
        <v>634049.23</v>
      </c>
      <c r="J6" s="112">
        <v>47536314.68</v>
      </c>
      <c r="K6" s="111">
        <v>6209232.8804000001</v>
      </c>
      <c r="L6" s="111">
        <v>3116792.23</v>
      </c>
      <c r="M6" s="111">
        <v>0</v>
      </c>
      <c r="N6" s="112">
        <v>20480440.969999999</v>
      </c>
      <c r="O6" s="111">
        <v>13200591.890000001</v>
      </c>
      <c r="P6" s="112">
        <v>3076930</v>
      </c>
      <c r="Q6" s="112">
        <v>14531061.5</v>
      </c>
      <c r="R6" s="111">
        <v>0</v>
      </c>
      <c r="S6" s="111">
        <v>3138943.62</v>
      </c>
      <c r="T6" s="111">
        <v>120477.9</v>
      </c>
      <c r="U6" s="111">
        <v>373750</v>
      </c>
      <c r="V6" s="111">
        <v>1826508.63</v>
      </c>
    </row>
    <row r="7" spans="1:22" x14ac:dyDescent="0.25">
      <c r="A7" s="22">
        <v>4</v>
      </c>
      <c r="B7" s="6" t="s">
        <v>26</v>
      </c>
      <c r="C7" s="111">
        <v>17849.919999999998</v>
      </c>
      <c r="D7" s="111">
        <v>938787.20028753101</v>
      </c>
      <c r="E7" s="111">
        <v>0</v>
      </c>
      <c r="F7" s="111" t="s">
        <v>53</v>
      </c>
      <c r="G7" s="111">
        <v>10000</v>
      </c>
      <c r="H7" s="111">
        <v>61146.2</v>
      </c>
      <c r="I7" s="111">
        <v>0</v>
      </c>
      <c r="J7" s="111">
        <v>27308.65</v>
      </c>
      <c r="K7" s="111">
        <v>0</v>
      </c>
      <c r="L7" s="111">
        <v>100000</v>
      </c>
      <c r="M7" s="111">
        <v>0</v>
      </c>
      <c r="N7" s="111">
        <v>92843.48</v>
      </c>
      <c r="O7" s="111">
        <v>865733.8</v>
      </c>
      <c r="P7" s="111">
        <v>2000</v>
      </c>
      <c r="Q7" s="111">
        <v>1140.26</v>
      </c>
      <c r="R7" s="111">
        <v>0</v>
      </c>
      <c r="S7" s="111">
        <v>0</v>
      </c>
      <c r="T7" s="111">
        <v>121683.99</v>
      </c>
      <c r="U7" s="111">
        <v>0</v>
      </c>
      <c r="V7" s="111">
        <v>116423</v>
      </c>
    </row>
    <row r="8" spans="1:22" x14ac:dyDescent="0.25">
      <c r="A8" s="22">
        <v>5</v>
      </c>
      <c r="B8" s="6" t="s">
        <v>27</v>
      </c>
      <c r="C8" s="112">
        <v>71072355.640000001</v>
      </c>
      <c r="D8" s="112">
        <v>90904328.75</v>
      </c>
      <c r="E8" s="111">
        <v>4644737.75</v>
      </c>
      <c r="F8" s="112">
        <v>9129697.1600000001</v>
      </c>
      <c r="G8" s="112">
        <v>8250000</v>
      </c>
      <c r="H8" s="112">
        <v>19319928.899999999</v>
      </c>
      <c r="I8" s="111">
        <v>592561.19999999995</v>
      </c>
      <c r="J8" s="111">
        <v>37793393.640000001</v>
      </c>
      <c r="K8" s="112">
        <v>29548586.409600001</v>
      </c>
      <c r="L8" s="112">
        <v>15906229.99</v>
      </c>
      <c r="M8" s="111">
        <v>0</v>
      </c>
      <c r="N8" s="111">
        <v>20075771.309999999</v>
      </c>
      <c r="O8" s="111">
        <v>15889811.42</v>
      </c>
      <c r="P8" s="111">
        <v>2449964</v>
      </c>
      <c r="Q8" s="112">
        <v>14531061.5</v>
      </c>
      <c r="R8" s="111">
        <v>0</v>
      </c>
      <c r="S8" s="112">
        <v>10509612.77</v>
      </c>
      <c r="T8" s="112">
        <v>6600349.3499999996</v>
      </c>
      <c r="U8" s="111">
        <v>1703506.81</v>
      </c>
      <c r="V8" s="112">
        <v>16655261.98</v>
      </c>
    </row>
    <row r="9" spans="1:22" x14ac:dyDescent="0.25">
      <c r="A9" s="22">
        <v>6</v>
      </c>
      <c r="B9" s="6" t="s">
        <v>28</v>
      </c>
      <c r="C9" s="111">
        <v>570297.17000000004</v>
      </c>
      <c r="D9" s="111">
        <v>1310628.1100000001</v>
      </c>
      <c r="E9" s="111">
        <v>110955.97</v>
      </c>
      <c r="F9" s="111" t="s">
        <v>53</v>
      </c>
      <c r="G9" s="111">
        <v>1046000</v>
      </c>
      <c r="H9" s="111">
        <v>641837</v>
      </c>
      <c r="I9" s="111">
        <v>0</v>
      </c>
      <c r="J9" s="111">
        <v>295826.2</v>
      </c>
      <c r="K9" s="111">
        <v>1291375.54</v>
      </c>
      <c r="L9" s="111">
        <v>1226007.01</v>
      </c>
      <c r="M9" s="111">
        <v>0</v>
      </c>
      <c r="N9" s="111">
        <v>395384.67</v>
      </c>
      <c r="O9" s="111">
        <v>4044223.47</v>
      </c>
      <c r="P9" s="111">
        <v>33638</v>
      </c>
      <c r="Q9" s="111">
        <v>237080.29</v>
      </c>
      <c r="R9" s="111">
        <v>0</v>
      </c>
      <c r="S9" s="111">
        <v>189579.34</v>
      </c>
      <c r="T9" s="111">
        <v>194440.15</v>
      </c>
      <c r="U9" s="111">
        <v>90000</v>
      </c>
      <c r="V9" s="111">
        <v>1362214</v>
      </c>
    </row>
    <row r="10" spans="1:22" x14ac:dyDescent="0.25">
      <c r="A10" s="22">
        <v>7</v>
      </c>
      <c r="B10" s="6" t="s">
        <v>29</v>
      </c>
      <c r="C10" s="111">
        <v>161690.29</v>
      </c>
      <c r="D10" s="111">
        <v>11176282.560000001</v>
      </c>
      <c r="E10" s="111">
        <v>2834140.2</v>
      </c>
      <c r="F10" s="111">
        <v>510308.86</v>
      </c>
      <c r="G10" s="111">
        <v>2471000</v>
      </c>
      <c r="H10" s="111">
        <v>646428.04</v>
      </c>
      <c r="I10" s="111">
        <v>271896.27</v>
      </c>
      <c r="J10" s="111">
        <v>492290.98</v>
      </c>
      <c r="K10" s="111">
        <v>720834.66</v>
      </c>
      <c r="L10" s="111">
        <v>3750863.03</v>
      </c>
      <c r="M10" s="111">
        <v>0</v>
      </c>
      <c r="N10" s="111">
        <v>12420.65</v>
      </c>
      <c r="O10" s="111">
        <v>2638619.15</v>
      </c>
      <c r="P10" s="111">
        <v>135672</v>
      </c>
      <c r="Q10" s="111">
        <v>6951668.8300000001</v>
      </c>
      <c r="R10" s="112">
        <v>160000</v>
      </c>
      <c r="S10" s="111">
        <v>4075349</v>
      </c>
      <c r="T10" s="111">
        <v>577502.16</v>
      </c>
      <c r="U10" s="111">
        <v>227997</v>
      </c>
      <c r="V10" s="111">
        <v>4600000</v>
      </c>
    </row>
    <row r="11" spans="1:22" x14ac:dyDescent="0.25">
      <c r="A11" s="22">
        <v>8</v>
      </c>
      <c r="B11" s="6" t="s">
        <v>30</v>
      </c>
      <c r="C11" s="111">
        <v>739177.44</v>
      </c>
      <c r="D11" s="111">
        <v>2056187.92</v>
      </c>
      <c r="E11" s="111">
        <v>231575.5</v>
      </c>
      <c r="F11" s="111" t="s">
        <v>53</v>
      </c>
      <c r="G11" s="111">
        <v>180000</v>
      </c>
      <c r="H11" s="111">
        <v>10165</v>
      </c>
      <c r="I11" s="111">
        <v>50000</v>
      </c>
      <c r="J11" s="111">
        <v>88408.05</v>
      </c>
      <c r="K11" s="111">
        <v>674566.02</v>
      </c>
      <c r="L11" s="111">
        <v>118360.38</v>
      </c>
      <c r="M11" s="111">
        <v>0</v>
      </c>
      <c r="N11" s="111">
        <v>13429.22</v>
      </c>
      <c r="O11" s="111">
        <v>24014.06</v>
      </c>
      <c r="P11" s="111">
        <v>3570</v>
      </c>
      <c r="Q11" s="111">
        <v>664231.23</v>
      </c>
      <c r="R11" s="111">
        <v>0</v>
      </c>
      <c r="S11" s="111">
        <v>0</v>
      </c>
      <c r="T11" s="111">
        <v>309357.17</v>
      </c>
      <c r="U11" s="111">
        <v>35350</v>
      </c>
      <c r="V11" s="111">
        <v>27756</v>
      </c>
    </row>
    <row r="12" spans="1:22" x14ac:dyDescent="0.25">
      <c r="A12" s="22">
        <v>9</v>
      </c>
      <c r="B12" s="6" t="s">
        <v>31</v>
      </c>
      <c r="C12" s="111">
        <v>0</v>
      </c>
      <c r="D12" s="111">
        <v>0</v>
      </c>
      <c r="E12" s="111">
        <v>250495.07</v>
      </c>
      <c r="F12" s="111" t="s">
        <v>53</v>
      </c>
      <c r="G12" s="111">
        <v>0</v>
      </c>
      <c r="H12" s="111">
        <v>0</v>
      </c>
      <c r="I12" s="111">
        <v>0</v>
      </c>
      <c r="J12" s="111"/>
      <c r="K12" s="111">
        <v>9989.35</v>
      </c>
      <c r="L12" s="111">
        <v>87262.64</v>
      </c>
      <c r="M12" s="111">
        <v>0</v>
      </c>
      <c r="N12" s="111">
        <v>16996.330000000002</v>
      </c>
      <c r="O12" s="111"/>
      <c r="P12" s="111">
        <v>67814</v>
      </c>
      <c r="Q12" s="111">
        <v>137331.25</v>
      </c>
      <c r="R12" s="111">
        <v>0</v>
      </c>
      <c r="S12" s="111">
        <v>0</v>
      </c>
      <c r="T12" s="111">
        <v>88836.89</v>
      </c>
      <c r="U12" s="111">
        <v>323502</v>
      </c>
      <c r="V12" s="111">
        <v>0</v>
      </c>
    </row>
    <row r="13" spans="1:22" x14ac:dyDescent="0.25">
      <c r="A13" s="22">
        <v>10</v>
      </c>
      <c r="B13" s="6" t="s">
        <v>32</v>
      </c>
      <c r="C13" s="111">
        <v>1083338.1599999999</v>
      </c>
      <c r="D13" s="111">
        <v>9252794.0387083292</v>
      </c>
      <c r="E13" s="111">
        <v>1245690.3799999999</v>
      </c>
      <c r="F13" s="111">
        <v>478071.6</v>
      </c>
      <c r="G13" s="111">
        <v>10000</v>
      </c>
      <c r="H13" s="111">
        <v>1834390.92</v>
      </c>
      <c r="I13" s="111">
        <v>97934.24</v>
      </c>
      <c r="J13" s="111">
        <v>520155.88</v>
      </c>
      <c r="K13" s="111">
        <v>274686.19</v>
      </c>
      <c r="L13" s="111">
        <v>1742.4</v>
      </c>
      <c r="M13" s="111">
        <v>0</v>
      </c>
      <c r="N13" s="111">
        <v>614029.97</v>
      </c>
      <c r="O13" s="111">
        <v>244381</v>
      </c>
      <c r="P13" s="111">
        <v>608880</v>
      </c>
      <c r="Q13" s="111">
        <v>167355.71</v>
      </c>
      <c r="R13" s="111">
        <v>0</v>
      </c>
      <c r="S13" s="111">
        <v>326917.43</v>
      </c>
      <c r="T13" s="111">
        <v>70481.19</v>
      </c>
      <c r="U13" s="111">
        <v>1095891</v>
      </c>
      <c r="V13" s="111">
        <v>3307922.35</v>
      </c>
    </row>
    <row r="14" spans="1:22" x14ac:dyDescent="0.25">
      <c r="A14" s="22">
        <v>11</v>
      </c>
      <c r="B14" s="6" t="s">
        <v>33</v>
      </c>
      <c r="C14" s="111">
        <v>1469303.37</v>
      </c>
      <c r="D14" s="111">
        <v>15764950.1</v>
      </c>
      <c r="E14" s="111">
        <v>395713.58</v>
      </c>
      <c r="F14" s="111">
        <v>55189.06</v>
      </c>
      <c r="G14" s="111">
        <v>1462000</v>
      </c>
      <c r="H14" s="111">
        <v>2777393.65</v>
      </c>
      <c r="I14" s="111">
        <v>475772.15</v>
      </c>
      <c r="J14" s="111">
        <v>1230110.28</v>
      </c>
      <c r="K14" s="111">
        <v>1719903.68</v>
      </c>
      <c r="L14" s="111">
        <v>0</v>
      </c>
      <c r="M14" s="111">
        <v>0</v>
      </c>
      <c r="N14" s="111">
        <v>68412.55</v>
      </c>
      <c r="O14" s="111">
        <v>530794.96</v>
      </c>
      <c r="P14" s="111">
        <v>521300</v>
      </c>
      <c r="Q14" s="111">
        <v>1188673.76</v>
      </c>
      <c r="R14" s="111">
        <v>0</v>
      </c>
      <c r="S14" s="111">
        <v>1363523</v>
      </c>
      <c r="T14" s="111">
        <v>1218388.99</v>
      </c>
      <c r="U14" s="111">
        <v>92870</v>
      </c>
      <c r="V14" s="111">
        <v>4446269</v>
      </c>
    </row>
    <row r="15" spans="1:22" x14ac:dyDescent="0.25">
      <c r="A15" s="22">
        <v>12</v>
      </c>
      <c r="B15" s="6" t="s">
        <v>34</v>
      </c>
      <c r="C15" s="111">
        <v>139867.07</v>
      </c>
      <c r="D15" s="111">
        <v>2221720.7400000002</v>
      </c>
      <c r="E15" s="111">
        <v>957723.3</v>
      </c>
      <c r="F15" s="111" t="s">
        <v>53</v>
      </c>
      <c r="G15" s="111">
        <v>0</v>
      </c>
      <c r="H15" s="111">
        <v>370297</v>
      </c>
      <c r="I15" s="111">
        <v>122932.86</v>
      </c>
      <c r="J15" s="111">
        <v>585122.30000000005</v>
      </c>
      <c r="K15" s="111">
        <v>1224287.3500000001</v>
      </c>
      <c r="L15" s="111">
        <v>177081.02</v>
      </c>
      <c r="M15" s="111">
        <v>0</v>
      </c>
      <c r="N15" s="111">
        <v>1243000.1499999999</v>
      </c>
      <c r="O15" s="111">
        <v>80774.89</v>
      </c>
      <c r="P15" s="111">
        <v>534195</v>
      </c>
      <c r="Q15" s="111">
        <v>133736.01</v>
      </c>
      <c r="R15" s="111">
        <v>0</v>
      </c>
      <c r="S15" s="111">
        <v>0</v>
      </c>
      <c r="T15" s="111">
        <v>656829.14</v>
      </c>
      <c r="U15" s="111">
        <v>596480</v>
      </c>
      <c r="V15" s="111">
        <v>110245.72</v>
      </c>
    </row>
    <row r="16" spans="1:22" x14ac:dyDescent="0.25">
      <c r="A16" s="22">
        <v>13</v>
      </c>
      <c r="B16" s="6" t="s">
        <v>78</v>
      </c>
      <c r="C16" s="113">
        <v>229954.23</v>
      </c>
      <c r="D16" s="113">
        <v>7157868.2800000003</v>
      </c>
      <c r="E16" s="113">
        <v>2343485.5</v>
      </c>
      <c r="F16" s="113">
        <v>302763.77</v>
      </c>
      <c r="G16" s="113">
        <v>1049000</v>
      </c>
      <c r="H16" s="113">
        <v>3714255.47</v>
      </c>
      <c r="I16" s="113">
        <v>947150</v>
      </c>
      <c r="J16" s="113">
        <v>2140957.2000000002</v>
      </c>
      <c r="K16" s="113">
        <v>21202392.640000001</v>
      </c>
      <c r="L16" s="113">
        <v>1581825.74</v>
      </c>
      <c r="M16" s="113">
        <v>0</v>
      </c>
      <c r="N16" s="113">
        <v>11966.9</v>
      </c>
      <c r="O16" s="113">
        <v>2027050.24</v>
      </c>
      <c r="P16" s="113">
        <v>1024517</v>
      </c>
      <c r="Q16" s="113">
        <v>3115928.61</v>
      </c>
      <c r="R16" s="113">
        <v>10000</v>
      </c>
      <c r="S16" s="113">
        <v>1550000</v>
      </c>
      <c r="T16" s="113">
        <v>485486.82</v>
      </c>
      <c r="U16" s="113">
        <v>2404471</v>
      </c>
      <c r="V16" s="113">
        <v>1683665</v>
      </c>
    </row>
    <row r="17" spans="1:22" x14ac:dyDescent="0.25">
      <c r="A17" s="22">
        <v>14</v>
      </c>
      <c r="B17" s="6" t="s">
        <v>79</v>
      </c>
      <c r="C17" s="113">
        <v>0</v>
      </c>
      <c r="D17" s="113">
        <v>236368.01</v>
      </c>
      <c r="E17" s="113">
        <v>0</v>
      </c>
      <c r="F17" s="113">
        <v>0</v>
      </c>
      <c r="G17" s="113">
        <v>0</v>
      </c>
      <c r="H17" s="113">
        <v>0</v>
      </c>
      <c r="I17" s="113">
        <v>200000</v>
      </c>
      <c r="J17" s="113">
        <v>315371.34000000003</v>
      </c>
      <c r="K17" s="113">
        <v>0</v>
      </c>
      <c r="L17" s="113">
        <v>0</v>
      </c>
      <c r="M17" s="113">
        <v>0</v>
      </c>
      <c r="N17" s="113">
        <v>0</v>
      </c>
      <c r="O17" s="113">
        <v>0</v>
      </c>
      <c r="P17" s="113">
        <v>0</v>
      </c>
      <c r="Q17" s="113">
        <v>0</v>
      </c>
      <c r="R17" s="113">
        <v>0</v>
      </c>
      <c r="S17" s="113">
        <v>0</v>
      </c>
      <c r="T17" s="113">
        <v>0</v>
      </c>
      <c r="U17" s="113">
        <v>0</v>
      </c>
      <c r="V17" s="113">
        <v>0</v>
      </c>
    </row>
    <row r="18" spans="1:22" x14ac:dyDescent="0.25">
      <c r="A18" s="22">
        <v>15</v>
      </c>
      <c r="B18" s="6" t="s">
        <v>36</v>
      </c>
      <c r="C18" s="111">
        <v>110574.89</v>
      </c>
      <c r="D18" s="111">
        <v>982662.99</v>
      </c>
      <c r="E18" s="111">
        <v>0</v>
      </c>
      <c r="F18" s="111" t="s">
        <v>53</v>
      </c>
      <c r="G18" s="111">
        <v>18000</v>
      </c>
      <c r="H18" s="111">
        <v>8000</v>
      </c>
      <c r="I18" s="111">
        <v>0</v>
      </c>
      <c r="J18" s="111">
        <v>0</v>
      </c>
      <c r="K18" s="111">
        <v>0</v>
      </c>
      <c r="L18" s="111">
        <v>1370246.04</v>
      </c>
      <c r="M18" s="111">
        <v>0</v>
      </c>
      <c r="N18" s="111">
        <v>0</v>
      </c>
      <c r="O18" s="111">
        <v>0</v>
      </c>
      <c r="P18" s="111">
        <v>0</v>
      </c>
      <c r="Q18" s="111">
        <v>0</v>
      </c>
      <c r="R18" s="111">
        <v>0</v>
      </c>
      <c r="S18" s="111">
        <v>0</v>
      </c>
      <c r="T18" s="111">
        <v>313168.46250000002</v>
      </c>
      <c r="U18" s="111">
        <v>70000</v>
      </c>
      <c r="V18" s="111">
        <v>0</v>
      </c>
    </row>
    <row r="19" spans="1:22" x14ac:dyDescent="0.25">
      <c r="A19" s="22">
        <v>16</v>
      </c>
      <c r="B19" s="6" t="s">
        <v>37</v>
      </c>
      <c r="C19" s="111">
        <v>4779.5</v>
      </c>
      <c r="D19" s="111">
        <v>139198.04999999999</v>
      </c>
      <c r="E19" s="111">
        <v>0</v>
      </c>
      <c r="F19" s="111" t="s">
        <v>53</v>
      </c>
      <c r="G19" s="111">
        <v>0</v>
      </c>
      <c r="H19" s="111">
        <v>180000</v>
      </c>
      <c r="I19" s="111">
        <v>48679.81</v>
      </c>
      <c r="J19" s="111">
        <v>0</v>
      </c>
      <c r="K19" s="111">
        <v>34088.94</v>
      </c>
      <c r="L19" s="111">
        <v>355899</v>
      </c>
      <c r="M19" s="111">
        <v>0</v>
      </c>
      <c r="N19" s="111">
        <v>105177.7</v>
      </c>
      <c r="O19" s="111">
        <v>0</v>
      </c>
      <c r="P19" s="111">
        <v>0</v>
      </c>
      <c r="Q19" s="111">
        <v>0</v>
      </c>
      <c r="R19" s="111">
        <v>0</v>
      </c>
      <c r="S19" s="111">
        <v>0</v>
      </c>
      <c r="T19" s="111">
        <v>0</v>
      </c>
      <c r="U19" s="111">
        <v>0</v>
      </c>
      <c r="V19" s="111">
        <v>0</v>
      </c>
    </row>
    <row r="20" spans="1:22" x14ac:dyDescent="0.25">
      <c r="A20" s="55">
        <v>17</v>
      </c>
      <c r="B20" s="6" t="s">
        <v>38</v>
      </c>
      <c r="C20" s="111">
        <v>4887754.78</v>
      </c>
      <c r="D20" s="111" t="s">
        <v>53</v>
      </c>
      <c r="E20" s="111">
        <v>25307.11</v>
      </c>
      <c r="F20" s="111" t="s">
        <v>53</v>
      </c>
      <c r="G20" s="111">
        <v>15000</v>
      </c>
      <c r="H20" s="111">
        <v>0</v>
      </c>
      <c r="I20" s="111">
        <v>0</v>
      </c>
      <c r="J20" s="111">
        <v>36872.86</v>
      </c>
      <c r="K20" s="111">
        <v>0</v>
      </c>
      <c r="L20" s="111">
        <v>59291.58</v>
      </c>
      <c r="M20" s="111">
        <v>0</v>
      </c>
      <c r="N20" s="111">
        <v>252252.33</v>
      </c>
      <c r="O20" s="111">
        <v>0</v>
      </c>
      <c r="P20" s="111">
        <v>50514</v>
      </c>
      <c r="Q20" s="111">
        <v>1684553.52</v>
      </c>
      <c r="R20" s="111">
        <v>0</v>
      </c>
      <c r="S20" s="111">
        <v>0</v>
      </c>
      <c r="T20" s="111">
        <v>0</v>
      </c>
      <c r="U20" s="111">
        <v>0</v>
      </c>
      <c r="V20" s="111">
        <v>1056664.31</v>
      </c>
    </row>
    <row r="21" spans="1:22" x14ac:dyDescent="0.25">
      <c r="A21" s="25">
        <v>18</v>
      </c>
      <c r="B21" s="6" t="s">
        <v>39</v>
      </c>
      <c r="C21" s="111">
        <v>2414249.9900000002</v>
      </c>
      <c r="D21" s="111">
        <v>1480813.74</v>
      </c>
      <c r="E21" s="111">
        <v>68784.73</v>
      </c>
      <c r="F21" s="111" t="s">
        <v>53</v>
      </c>
      <c r="G21" s="111">
        <v>125000</v>
      </c>
      <c r="H21" s="111">
        <v>31461.33</v>
      </c>
      <c r="I21" s="111">
        <v>0</v>
      </c>
      <c r="J21" s="111">
        <v>5821.5</v>
      </c>
      <c r="K21" s="111">
        <v>850840.71</v>
      </c>
      <c r="L21" s="111">
        <v>23716.63</v>
      </c>
      <c r="M21" s="111">
        <v>0</v>
      </c>
      <c r="N21" s="111">
        <v>0</v>
      </c>
      <c r="O21" s="111">
        <v>579405.79</v>
      </c>
      <c r="P21" s="111">
        <v>0</v>
      </c>
      <c r="Q21" s="111">
        <v>0</v>
      </c>
      <c r="R21" s="111">
        <v>0</v>
      </c>
      <c r="S21" s="111">
        <v>0</v>
      </c>
      <c r="T21" s="111">
        <v>7400</v>
      </c>
      <c r="U21" s="111">
        <v>180000</v>
      </c>
      <c r="V21" s="111">
        <v>430937</v>
      </c>
    </row>
    <row r="22" spans="1:22" x14ac:dyDescent="0.25">
      <c r="A22" s="25">
        <v>19</v>
      </c>
      <c r="B22" s="6" t="s">
        <v>40</v>
      </c>
      <c r="C22" s="111">
        <v>929030.65</v>
      </c>
      <c r="D22" s="111">
        <v>3948684.9</v>
      </c>
      <c r="E22" s="111">
        <v>149516.62</v>
      </c>
      <c r="F22" s="111" t="s">
        <v>53</v>
      </c>
      <c r="G22" s="111">
        <v>15000</v>
      </c>
      <c r="H22" s="111">
        <v>0</v>
      </c>
      <c r="I22" s="111">
        <v>0</v>
      </c>
      <c r="J22" s="111">
        <v>1408176.43</v>
      </c>
      <c r="K22" s="111">
        <v>100214.14</v>
      </c>
      <c r="L22" s="111">
        <v>125783.08</v>
      </c>
      <c r="M22" s="111">
        <v>0</v>
      </c>
      <c r="N22" s="111">
        <v>0</v>
      </c>
      <c r="O22" s="111">
        <v>0</v>
      </c>
      <c r="P22" s="111">
        <v>0</v>
      </c>
      <c r="Q22" s="111">
        <v>0</v>
      </c>
      <c r="R22" s="111">
        <v>0</v>
      </c>
      <c r="S22" s="111">
        <v>45000</v>
      </c>
      <c r="T22" s="111">
        <v>89968.639999999999</v>
      </c>
      <c r="U22" s="111">
        <v>4730</v>
      </c>
      <c r="V22" s="111">
        <v>110700</v>
      </c>
    </row>
    <row r="23" spans="1:22" x14ac:dyDescent="0.25">
      <c r="A23" s="25">
        <v>20</v>
      </c>
      <c r="B23" s="6" t="s">
        <v>41</v>
      </c>
      <c r="C23" s="111">
        <v>0</v>
      </c>
      <c r="D23" s="111">
        <v>0</v>
      </c>
      <c r="E23" s="111">
        <v>0</v>
      </c>
      <c r="F23" s="111" t="s">
        <v>53</v>
      </c>
      <c r="G23" s="111">
        <v>0</v>
      </c>
      <c r="H23" s="111">
        <v>253212</v>
      </c>
      <c r="I23" s="112">
        <v>1624191.27</v>
      </c>
      <c r="J23" s="111">
        <v>0</v>
      </c>
      <c r="K23" s="111">
        <v>8700125.1099999994</v>
      </c>
      <c r="L23" s="111">
        <v>0</v>
      </c>
      <c r="M23" s="111">
        <v>0</v>
      </c>
      <c r="N23" s="111">
        <v>169628.07</v>
      </c>
      <c r="O23" s="111">
        <v>0</v>
      </c>
      <c r="P23" s="111">
        <v>0</v>
      </c>
      <c r="Q23" s="111">
        <v>24641.4</v>
      </c>
      <c r="R23" s="111">
        <v>0</v>
      </c>
      <c r="S23" s="111">
        <v>1910229.21</v>
      </c>
      <c r="T23" s="111">
        <v>67350.33</v>
      </c>
      <c r="U23" s="111">
        <v>171080</v>
      </c>
      <c r="V23" s="111">
        <v>164075</v>
      </c>
    </row>
    <row r="24" spans="1:22" x14ac:dyDescent="0.25">
      <c r="A24" s="25">
        <v>21</v>
      </c>
      <c r="B24" s="6" t="s">
        <v>42</v>
      </c>
      <c r="C24" s="111">
        <v>6415821.1399999997</v>
      </c>
      <c r="D24" s="111">
        <v>11463728.17</v>
      </c>
      <c r="E24" s="112">
        <v>24512507.789999999</v>
      </c>
      <c r="F24" s="111">
        <v>4293187.9800000004</v>
      </c>
      <c r="G24" s="111">
        <v>410000</v>
      </c>
      <c r="H24" s="111">
        <v>0</v>
      </c>
      <c r="I24" s="111">
        <v>1379050.74</v>
      </c>
      <c r="J24" s="111">
        <v>9021595.4900000002</v>
      </c>
      <c r="K24" s="111">
        <v>22730818.908730101</v>
      </c>
      <c r="L24" s="111">
        <v>9845192.8699999992</v>
      </c>
      <c r="M24" s="111">
        <v>0</v>
      </c>
      <c r="N24" s="111">
        <v>9648240.8900000006</v>
      </c>
      <c r="O24" s="112">
        <v>41135958.159999996</v>
      </c>
      <c r="P24" s="111">
        <v>1553455</v>
      </c>
      <c r="Q24" s="111">
        <v>503230.93</v>
      </c>
      <c r="R24" s="111">
        <v>0</v>
      </c>
      <c r="S24" s="111">
        <v>0</v>
      </c>
      <c r="T24" s="111">
        <v>2638667.9900000002</v>
      </c>
      <c r="U24" s="112">
        <v>11505980.76</v>
      </c>
      <c r="V24" s="111">
        <v>2740898.76</v>
      </c>
    </row>
    <row r="25" spans="1:22" s="116" customFormat="1" x14ac:dyDescent="0.25">
      <c r="A25" s="25"/>
      <c r="B25" s="48" t="s">
        <v>69</v>
      </c>
      <c r="C25" s="128">
        <f t="shared" ref="C25:V25" si="0">SUM(C2:C24)</f>
        <v>146193655.56999999</v>
      </c>
      <c r="D25" s="128">
        <f t="shared" si="0"/>
        <v>246967177.9689959</v>
      </c>
      <c r="E25" s="128">
        <f t="shared" si="0"/>
        <v>39521813.079999998</v>
      </c>
      <c r="F25" s="128">
        <f t="shared" si="0"/>
        <v>14769218.43</v>
      </c>
      <c r="G25" s="128">
        <f t="shared" si="0"/>
        <v>18896000</v>
      </c>
      <c r="H25" s="128">
        <f t="shared" si="0"/>
        <v>42910693.199999996</v>
      </c>
      <c r="I25" s="128">
        <f t="shared" si="0"/>
        <v>6954542.6500000004</v>
      </c>
      <c r="J25" s="128">
        <f t="shared" si="0"/>
        <v>103661340.76000001</v>
      </c>
      <c r="K25" s="128">
        <f t="shared" si="0"/>
        <v>119254859.6399301</v>
      </c>
      <c r="L25" s="128">
        <f t="shared" si="0"/>
        <v>40899318.579999991</v>
      </c>
      <c r="M25" s="128">
        <f t="shared" si="0"/>
        <v>80000</v>
      </c>
      <c r="N25" s="128">
        <f t="shared" si="0"/>
        <v>55379724.479999989</v>
      </c>
      <c r="O25" s="128">
        <f t="shared" si="0"/>
        <v>84603542.930000007</v>
      </c>
      <c r="P25" s="128">
        <f t="shared" si="0"/>
        <v>12224266</v>
      </c>
      <c r="Q25" s="128">
        <f t="shared" si="0"/>
        <v>44506127.629999995</v>
      </c>
      <c r="R25" s="128">
        <f t="shared" si="0"/>
        <v>170000</v>
      </c>
      <c r="S25" s="128">
        <f t="shared" si="0"/>
        <v>23899726.41</v>
      </c>
      <c r="T25" s="128">
        <f t="shared" si="0"/>
        <v>13684542.762500003</v>
      </c>
      <c r="U25" s="128">
        <f t="shared" si="0"/>
        <v>21374012.57</v>
      </c>
      <c r="V25" s="128">
        <f t="shared" si="0"/>
        <v>43049376.890000001</v>
      </c>
    </row>
    <row r="26" spans="1:22" x14ac:dyDescent="0.25">
      <c r="C26" s="5"/>
    </row>
    <row r="27" spans="1:22" x14ac:dyDescent="0.25">
      <c r="B27" s="3" t="s">
        <v>140</v>
      </c>
      <c r="C27" s="5"/>
    </row>
    <row r="28" spans="1:22" x14ac:dyDescent="0.25">
      <c r="C28" s="5"/>
    </row>
    <row r="29" spans="1:22" x14ac:dyDescent="0.25">
      <c r="C29" s="5"/>
    </row>
    <row r="30" spans="1:22" x14ac:dyDescent="0.25">
      <c r="C30" s="5"/>
    </row>
    <row r="31" spans="1:22" x14ac:dyDescent="0.25">
      <c r="C31" s="5"/>
    </row>
    <row r="32" spans="1:22" x14ac:dyDescent="0.25">
      <c r="C32" s="5"/>
    </row>
    <row r="33" spans="3:3" x14ac:dyDescent="0.25">
      <c r="C33" s="5"/>
    </row>
    <row r="34" spans="3:3" x14ac:dyDescent="0.25">
      <c r="C34" s="5"/>
    </row>
    <row r="35" spans="3:3" x14ac:dyDescent="0.25">
      <c r="C35" s="5"/>
    </row>
    <row r="36" spans="3:3" x14ac:dyDescent="0.25">
      <c r="C36" s="5"/>
    </row>
    <row r="37" spans="3:3" x14ac:dyDescent="0.25">
      <c r="C37" s="5"/>
    </row>
    <row r="38" spans="3:3" x14ac:dyDescent="0.25">
      <c r="C38" s="5"/>
    </row>
    <row r="39" spans="3:3" x14ac:dyDescent="0.25">
      <c r="C39" s="5"/>
    </row>
    <row r="40" spans="3:3" x14ac:dyDescent="0.25">
      <c r="C40" s="5"/>
    </row>
    <row r="41" spans="3:3" x14ac:dyDescent="0.25">
      <c r="C41" s="5"/>
    </row>
    <row r="42" spans="3:3" x14ac:dyDescent="0.25">
      <c r="C42" s="5"/>
    </row>
    <row r="43" spans="3:3" x14ac:dyDescent="0.25">
      <c r="C43" s="5"/>
    </row>
    <row r="44" spans="3:3" x14ac:dyDescent="0.25">
      <c r="C44" s="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J1" sqref="J1"/>
    </sheetView>
  </sheetViews>
  <sheetFormatPr baseColWidth="10" defaultColWidth="8.7109375" defaultRowHeight="15" x14ac:dyDescent="0.25"/>
  <cols>
    <col min="1" max="1" width="3.7109375" style="25" bestFit="1" customWidth="1"/>
    <col min="2" max="2" width="83.140625" style="3" customWidth="1"/>
    <col min="3" max="3" width="15.85546875" style="3" customWidth="1"/>
    <col min="4" max="4" width="13.28515625" style="3" customWidth="1"/>
    <col min="5" max="5" width="12.28515625" style="3" customWidth="1"/>
    <col min="6" max="6" width="21.42578125" style="3" customWidth="1"/>
    <col min="7" max="7" width="12.85546875" style="3" customWidth="1"/>
    <col min="8" max="8" width="12.28515625" style="3" customWidth="1"/>
    <col min="9" max="9" width="11.28515625" style="3" customWidth="1"/>
    <col min="10" max="10" width="17.140625" style="3" customWidth="1"/>
    <col min="11" max="11" width="13.5703125" style="3" customWidth="1"/>
    <col min="12" max="12" width="12.28515625" style="3" customWidth="1"/>
    <col min="13" max="13" width="8.85546875" style="3" customWidth="1"/>
    <col min="14" max="16" width="12.28515625" style="3" customWidth="1"/>
    <col min="17" max="17" width="20.7109375" style="3" customWidth="1"/>
    <col min="18" max="18" width="9.85546875" style="3" customWidth="1"/>
    <col min="19" max="19" width="16.42578125" style="3" customWidth="1"/>
    <col min="20" max="20" width="26.42578125" style="3" customWidth="1"/>
    <col min="21" max="21" width="12.28515625" style="3" customWidth="1"/>
    <col min="22" max="22" width="21.5703125" style="3" customWidth="1"/>
    <col min="23" max="1024" width="8.7109375" style="3"/>
    <col min="1025" max="1025" width="11.5703125" style="3" customWidth="1"/>
    <col min="1026" max="16384" width="8.7109375" style="3"/>
  </cols>
  <sheetData>
    <row r="1" spans="1:22" s="116" customFormat="1" x14ac:dyDescent="0.25">
      <c r="A1" s="50"/>
      <c r="B1" s="101">
        <v>2019</v>
      </c>
      <c r="C1" s="126" t="s">
        <v>80</v>
      </c>
      <c r="D1" s="126" t="s">
        <v>0</v>
      </c>
      <c r="E1" s="126" t="s">
        <v>1</v>
      </c>
      <c r="F1" s="126" t="s">
        <v>70</v>
      </c>
      <c r="G1" s="126" t="s">
        <v>71</v>
      </c>
      <c r="H1" s="126" t="s">
        <v>4</v>
      </c>
      <c r="I1" s="126" t="s">
        <v>5</v>
      </c>
      <c r="J1" s="10" t="s">
        <v>6</v>
      </c>
      <c r="K1" s="126" t="s">
        <v>7</v>
      </c>
      <c r="L1" s="126" t="s">
        <v>8</v>
      </c>
      <c r="M1" s="126" t="s">
        <v>44</v>
      </c>
      <c r="N1" s="126" t="s">
        <v>9</v>
      </c>
      <c r="O1" s="126" t="s">
        <v>10</v>
      </c>
      <c r="P1" s="126" t="s">
        <v>15</v>
      </c>
      <c r="Q1" s="126" t="s">
        <v>72</v>
      </c>
      <c r="R1" s="126" t="s">
        <v>45</v>
      </c>
      <c r="S1" s="126" t="s">
        <v>73</v>
      </c>
      <c r="T1" s="126" t="s">
        <v>74</v>
      </c>
      <c r="U1" s="126" t="s">
        <v>14</v>
      </c>
      <c r="V1" s="126" t="s">
        <v>75</v>
      </c>
    </row>
    <row r="2" spans="1:22" x14ac:dyDescent="0.25">
      <c r="A2" s="22">
        <v>1</v>
      </c>
      <c r="B2" s="7" t="s">
        <v>20</v>
      </c>
      <c r="C2" s="7">
        <v>442703.74</v>
      </c>
      <c r="D2" s="7">
        <v>4471898.29</v>
      </c>
      <c r="E2" s="7">
        <v>123564.87</v>
      </c>
      <c r="F2" s="7"/>
      <c r="G2" s="7">
        <v>366000</v>
      </c>
      <c r="H2" s="7">
        <v>528696.22</v>
      </c>
      <c r="I2" s="7">
        <v>416670.6</v>
      </c>
      <c r="J2" s="7">
        <v>46035</v>
      </c>
      <c r="K2" s="7">
        <v>662184.32999999996</v>
      </c>
      <c r="L2" s="7">
        <v>678866.03</v>
      </c>
      <c r="M2" s="7"/>
      <c r="N2" s="7">
        <v>730181.68</v>
      </c>
      <c r="O2" s="7">
        <v>1350471.88</v>
      </c>
      <c r="P2" s="7">
        <v>1075620</v>
      </c>
      <c r="Q2" s="7">
        <v>608397</v>
      </c>
      <c r="R2" s="7"/>
      <c r="S2" s="7">
        <v>1187854.57</v>
      </c>
      <c r="T2" s="7">
        <v>74256.479999999996</v>
      </c>
      <c r="U2" s="7">
        <v>184904</v>
      </c>
      <c r="V2" s="7">
        <v>1057523.1399999999</v>
      </c>
    </row>
    <row r="3" spans="1:22" x14ac:dyDescent="0.25">
      <c r="A3" s="22">
        <v>2</v>
      </c>
      <c r="B3" s="7" t="s">
        <v>76</v>
      </c>
      <c r="C3" s="7">
        <v>1603746.74</v>
      </c>
      <c r="D3" s="7"/>
      <c r="E3" s="7">
        <v>19031.47</v>
      </c>
      <c r="F3" s="7"/>
      <c r="G3" s="7">
        <v>180000</v>
      </c>
      <c r="H3" s="7">
        <v>96645</v>
      </c>
      <c r="I3" s="7"/>
      <c r="J3" s="7"/>
      <c r="K3" s="7"/>
      <c r="L3" s="7">
        <v>99392.27</v>
      </c>
      <c r="M3" s="7"/>
      <c r="N3" s="7">
        <v>44386.02</v>
      </c>
      <c r="O3" s="7"/>
      <c r="P3" s="7"/>
      <c r="Q3" s="7">
        <v>5054.17</v>
      </c>
      <c r="R3" s="7"/>
      <c r="S3" s="7"/>
      <c r="T3" s="7"/>
      <c r="U3" s="7">
        <v>100000</v>
      </c>
      <c r="V3" s="7">
        <v>66865</v>
      </c>
    </row>
    <row r="4" spans="1:22" x14ac:dyDescent="0.25">
      <c r="A4" s="22" t="s">
        <v>17</v>
      </c>
      <c r="B4" s="7" t="s">
        <v>77</v>
      </c>
      <c r="C4" s="7">
        <v>28476862.25</v>
      </c>
      <c r="D4" s="7">
        <v>10829.23</v>
      </c>
      <c r="E4" s="7">
        <v>171687.08</v>
      </c>
      <c r="F4" s="7"/>
      <c r="G4" s="7">
        <v>14000</v>
      </c>
      <c r="H4" s="7"/>
      <c r="I4" s="7"/>
      <c r="J4" s="7"/>
      <c r="K4" s="7"/>
      <c r="L4" s="7"/>
      <c r="M4" s="7"/>
      <c r="N4" s="7"/>
      <c r="O4" s="7">
        <v>119997.59</v>
      </c>
      <c r="P4" s="7">
        <v>34491</v>
      </c>
      <c r="Q4" s="7"/>
      <c r="R4" s="7"/>
      <c r="S4" s="7"/>
      <c r="T4" s="7"/>
      <c r="U4" s="7">
        <v>18060</v>
      </c>
      <c r="V4" s="7"/>
    </row>
    <row r="5" spans="1:22" x14ac:dyDescent="0.25">
      <c r="A5" s="22" t="s">
        <v>18</v>
      </c>
      <c r="B5" s="7" t="s">
        <v>24</v>
      </c>
      <c r="C5" s="7">
        <v>3067374.78</v>
      </c>
      <c r="D5" s="7"/>
      <c r="E5" s="7">
        <v>588359.31999999995</v>
      </c>
      <c r="F5" s="7"/>
      <c r="G5" s="7">
        <v>150000</v>
      </c>
      <c r="H5" s="7">
        <v>7494206.6600000001</v>
      </c>
      <c r="I5" s="7">
        <v>282553.86</v>
      </c>
      <c r="J5" s="7">
        <v>1587092.43</v>
      </c>
      <c r="K5" s="7">
        <v>20877409.030000001</v>
      </c>
      <c r="L5" s="7">
        <v>1238900.3999999999</v>
      </c>
      <c r="M5" s="8">
        <v>57915.12</v>
      </c>
      <c r="N5" s="7">
        <v>761828.39</v>
      </c>
      <c r="O5" s="7">
        <v>1306477.1000000001</v>
      </c>
      <c r="P5" s="7">
        <v>703564</v>
      </c>
      <c r="Q5" s="7">
        <v>157653.79</v>
      </c>
      <c r="R5" s="7"/>
      <c r="S5" s="7">
        <v>1431060.62</v>
      </c>
      <c r="T5" s="7"/>
      <c r="U5" s="7">
        <v>1420284</v>
      </c>
      <c r="V5" s="7">
        <v>6226765.8899999997</v>
      </c>
    </row>
    <row r="6" spans="1:22" x14ac:dyDescent="0.25">
      <c r="A6" s="22">
        <v>3</v>
      </c>
      <c r="B6" s="7" t="s">
        <v>25</v>
      </c>
      <c r="C6" s="7">
        <v>15932120.26</v>
      </c>
      <c r="D6" s="7">
        <v>83289243.819999993</v>
      </c>
      <c r="E6" s="7">
        <v>678163.1</v>
      </c>
      <c r="F6" s="7"/>
      <c r="G6" s="7">
        <v>2550000</v>
      </c>
      <c r="H6" s="7">
        <v>1743139.31</v>
      </c>
      <c r="I6" s="7">
        <v>1083569.93</v>
      </c>
      <c r="J6" s="8">
        <v>41750123.18</v>
      </c>
      <c r="K6" s="7">
        <v>5882574.2391999997</v>
      </c>
      <c r="L6" s="7">
        <v>3998790.29</v>
      </c>
      <c r="M6" s="7"/>
      <c r="N6" s="7">
        <v>19193298.920000002</v>
      </c>
      <c r="O6" s="7">
        <v>10256827.5</v>
      </c>
      <c r="P6" s="8">
        <v>2869760</v>
      </c>
      <c r="Q6" s="8">
        <v>14424026</v>
      </c>
      <c r="R6" s="7"/>
      <c r="S6" s="7">
        <v>2961645.81</v>
      </c>
      <c r="T6" s="7">
        <v>94539.86</v>
      </c>
      <c r="U6" s="7">
        <v>501500</v>
      </c>
      <c r="V6" s="7">
        <v>1453714.49</v>
      </c>
    </row>
    <row r="7" spans="1:22" x14ac:dyDescent="0.25">
      <c r="A7" s="22">
        <v>4</v>
      </c>
      <c r="B7" s="7" t="s">
        <v>26</v>
      </c>
      <c r="C7" s="7"/>
      <c r="D7" s="7">
        <v>2556261.2200000002</v>
      </c>
      <c r="E7" s="7"/>
      <c r="F7" s="7"/>
      <c r="G7" s="7">
        <v>12000</v>
      </c>
      <c r="H7" s="7">
        <v>142853.97</v>
      </c>
      <c r="I7" s="7"/>
      <c r="J7" s="7">
        <v>16780.09</v>
      </c>
      <c r="K7" s="7"/>
      <c r="L7" s="7">
        <v>100000</v>
      </c>
      <c r="M7" s="7"/>
      <c r="N7" s="7">
        <v>100156.83</v>
      </c>
      <c r="O7" s="7">
        <v>835559.38</v>
      </c>
      <c r="P7" s="7">
        <v>2000</v>
      </c>
      <c r="Q7" s="7"/>
      <c r="R7" s="7"/>
      <c r="S7" s="7"/>
      <c r="T7" s="7">
        <v>124998.94</v>
      </c>
      <c r="U7" s="7">
        <v>0</v>
      </c>
      <c r="V7" s="7">
        <v>21120</v>
      </c>
    </row>
    <row r="8" spans="1:22" x14ac:dyDescent="0.25">
      <c r="A8" s="22">
        <v>5</v>
      </c>
      <c r="B8" s="7" t="s">
        <v>27</v>
      </c>
      <c r="C8" s="8">
        <v>48530269.43</v>
      </c>
      <c r="D8" s="8">
        <v>86828803.010000005</v>
      </c>
      <c r="E8" s="7">
        <v>4478987</v>
      </c>
      <c r="F8" s="8">
        <v>8987524.0899999999</v>
      </c>
      <c r="G8" s="8">
        <v>8250000</v>
      </c>
      <c r="H8" s="8">
        <v>17432474.739999998</v>
      </c>
      <c r="I8" s="7">
        <v>592561.19999999995</v>
      </c>
      <c r="J8" s="7">
        <v>40986279.770000003</v>
      </c>
      <c r="K8" s="8">
        <v>28406808.070799999</v>
      </c>
      <c r="L8" s="8">
        <v>17119664.079999998</v>
      </c>
      <c r="M8" s="7"/>
      <c r="N8" s="8">
        <v>20413901.219999999</v>
      </c>
      <c r="O8" s="7">
        <v>14403813.880000001</v>
      </c>
      <c r="P8" s="7">
        <v>2717776</v>
      </c>
      <c r="Q8" s="8">
        <v>14424026</v>
      </c>
      <c r="R8" s="7"/>
      <c r="S8" s="8">
        <v>9765721.9000000004</v>
      </c>
      <c r="T8" s="8">
        <v>6097060.7999999998</v>
      </c>
      <c r="U8" s="7">
        <v>2196997.17</v>
      </c>
      <c r="V8" s="8">
        <v>27258249.300000001</v>
      </c>
    </row>
    <row r="9" spans="1:22" x14ac:dyDescent="0.25">
      <c r="A9" s="22">
        <v>6</v>
      </c>
      <c r="B9" s="7" t="s">
        <v>28</v>
      </c>
      <c r="C9" s="7">
        <v>521335.48</v>
      </c>
      <c r="D9" s="7">
        <v>832993.27</v>
      </c>
      <c r="E9" s="7">
        <v>110955.97</v>
      </c>
      <c r="F9" s="7"/>
      <c r="G9" s="7">
        <v>1369000</v>
      </c>
      <c r="H9" s="7">
        <v>511703</v>
      </c>
      <c r="I9" s="7"/>
      <c r="J9" s="7">
        <v>368145.64</v>
      </c>
      <c r="K9" s="7">
        <v>1609534.2</v>
      </c>
      <c r="L9" s="7">
        <v>1179632.98</v>
      </c>
      <c r="M9" s="7"/>
      <c r="N9" s="7">
        <v>702237.92</v>
      </c>
      <c r="O9" s="7">
        <v>3738456.2</v>
      </c>
      <c r="P9" s="7">
        <v>33638</v>
      </c>
      <c r="Q9" s="7">
        <v>298763.11</v>
      </c>
      <c r="R9" s="7"/>
      <c r="S9" s="7">
        <v>30025.8</v>
      </c>
      <c r="T9" s="7">
        <v>109714</v>
      </c>
      <c r="U9" s="7">
        <v>91732</v>
      </c>
      <c r="V9" s="7">
        <v>1305511</v>
      </c>
    </row>
    <row r="10" spans="1:22" x14ac:dyDescent="0.25">
      <c r="A10" s="22">
        <v>7</v>
      </c>
      <c r="B10" s="7" t="s">
        <v>29</v>
      </c>
      <c r="C10" s="7">
        <v>55999.99</v>
      </c>
      <c r="D10" s="7">
        <v>8812353.0299999993</v>
      </c>
      <c r="E10" s="7">
        <v>3264426.2</v>
      </c>
      <c r="F10" s="7">
        <v>318472.96999999997</v>
      </c>
      <c r="G10" s="7">
        <v>2052000</v>
      </c>
      <c r="H10" s="7">
        <v>1502683.38</v>
      </c>
      <c r="I10" s="7">
        <v>821904.77</v>
      </c>
      <c r="J10" s="7">
        <v>722401.26</v>
      </c>
      <c r="K10" s="7">
        <v>191786.77</v>
      </c>
      <c r="L10" s="7">
        <v>3741824.49</v>
      </c>
      <c r="M10" s="7"/>
      <c r="N10" s="7">
        <v>12465.95</v>
      </c>
      <c r="O10" s="7">
        <v>1599967.62</v>
      </c>
      <c r="P10" s="7">
        <v>135580</v>
      </c>
      <c r="Q10" s="7">
        <v>5857327.4199999999</v>
      </c>
      <c r="R10" s="8">
        <v>160000</v>
      </c>
      <c r="S10" s="7">
        <v>1778418</v>
      </c>
      <c r="T10" s="7">
        <v>1118340.31</v>
      </c>
      <c r="U10" s="7">
        <v>231944</v>
      </c>
      <c r="V10" s="7">
        <v>4600000</v>
      </c>
    </row>
    <row r="11" spans="1:22" x14ac:dyDescent="0.25">
      <c r="A11" s="22">
        <v>8</v>
      </c>
      <c r="B11" s="7" t="s">
        <v>30</v>
      </c>
      <c r="C11" s="7">
        <v>557995.21</v>
      </c>
      <c r="D11" s="7">
        <v>3816304.34</v>
      </c>
      <c r="E11" s="7">
        <v>161693.19</v>
      </c>
      <c r="F11" s="7"/>
      <c r="G11" s="7">
        <v>200000</v>
      </c>
      <c r="H11" s="7">
        <v>275463</v>
      </c>
      <c r="I11" s="7">
        <v>50000</v>
      </c>
      <c r="J11" s="7">
        <v>30201.27</v>
      </c>
      <c r="K11" s="7">
        <v>715777.96</v>
      </c>
      <c r="L11" s="7">
        <v>81115.89</v>
      </c>
      <c r="M11" s="7"/>
      <c r="N11" s="7">
        <v>183645.3</v>
      </c>
      <c r="O11" s="7">
        <v>68237.67</v>
      </c>
      <c r="P11" s="7">
        <v>15417</v>
      </c>
      <c r="Q11" s="7">
        <v>238236.46</v>
      </c>
      <c r="R11" s="7"/>
      <c r="S11" s="7"/>
      <c r="T11" s="7">
        <v>293509.31</v>
      </c>
      <c r="U11" s="7">
        <v>23295</v>
      </c>
      <c r="V11" s="7">
        <v>210350</v>
      </c>
    </row>
    <row r="12" spans="1:22" x14ac:dyDescent="0.25">
      <c r="A12" s="22">
        <v>9</v>
      </c>
      <c r="B12" s="7" t="s">
        <v>31</v>
      </c>
      <c r="C12" s="7"/>
      <c r="D12" s="7"/>
      <c r="E12" s="7">
        <v>167822.14</v>
      </c>
      <c r="F12" s="7"/>
      <c r="G12" s="7"/>
      <c r="H12" s="7"/>
      <c r="I12" s="7">
        <v>55559.48</v>
      </c>
      <c r="J12" s="7">
        <v>5976.06</v>
      </c>
      <c r="K12" s="7">
        <v>8090.12</v>
      </c>
      <c r="L12" s="7">
        <v>23335.49</v>
      </c>
      <c r="M12" s="7"/>
      <c r="N12" s="7"/>
      <c r="O12" s="7"/>
      <c r="P12" s="7">
        <v>47172</v>
      </c>
      <c r="Q12" s="7">
        <v>82200.210000000006</v>
      </c>
      <c r="R12" s="7"/>
      <c r="S12" s="7"/>
      <c r="T12" s="7">
        <v>88183.89</v>
      </c>
      <c r="U12" s="7">
        <v>854990</v>
      </c>
      <c r="V12" s="7"/>
    </row>
    <row r="13" spans="1:22" x14ac:dyDescent="0.25">
      <c r="A13" s="22">
        <v>10</v>
      </c>
      <c r="B13" s="7" t="s">
        <v>32</v>
      </c>
      <c r="C13" s="7">
        <v>5531315.4500000002</v>
      </c>
      <c r="D13" s="7">
        <v>1286418.05962444</v>
      </c>
      <c r="E13" s="7">
        <v>630132.31999999995</v>
      </c>
      <c r="F13" s="7">
        <v>166644.18</v>
      </c>
      <c r="G13" s="7">
        <v>12000</v>
      </c>
      <c r="H13" s="7">
        <v>1265964.82</v>
      </c>
      <c r="I13" s="7">
        <v>938772.77</v>
      </c>
      <c r="J13" s="7">
        <v>410427.79</v>
      </c>
      <c r="K13" s="7">
        <v>122617.96</v>
      </c>
      <c r="L13" s="7"/>
      <c r="M13" s="7"/>
      <c r="N13" s="7">
        <v>920495.93</v>
      </c>
      <c r="O13" s="7">
        <v>584307.85</v>
      </c>
      <c r="P13" s="7">
        <v>900134</v>
      </c>
      <c r="Q13" s="7">
        <v>48852.95</v>
      </c>
      <c r="R13" s="7"/>
      <c r="S13" s="7">
        <v>162923.12</v>
      </c>
      <c r="T13" s="7">
        <v>54943.72</v>
      </c>
      <c r="U13" s="7">
        <v>1729537</v>
      </c>
      <c r="V13" s="7">
        <v>9776912.5500000007</v>
      </c>
    </row>
    <row r="14" spans="1:22" x14ac:dyDescent="0.25">
      <c r="A14" s="22">
        <v>11</v>
      </c>
      <c r="B14" s="7" t="s">
        <v>33</v>
      </c>
      <c r="C14" s="7">
        <v>881642.78</v>
      </c>
      <c r="D14" s="7">
        <v>15237971.439999999</v>
      </c>
      <c r="E14" s="7">
        <v>425579.51199999999</v>
      </c>
      <c r="F14" s="7">
        <v>217832.12</v>
      </c>
      <c r="G14" s="7">
        <v>1785000</v>
      </c>
      <c r="H14" s="7">
        <v>5144431.3499999996</v>
      </c>
      <c r="I14" s="7">
        <v>512806.52</v>
      </c>
      <c r="J14" s="7">
        <v>1176222.24</v>
      </c>
      <c r="K14" s="7">
        <v>1505802.55</v>
      </c>
      <c r="L14" s="7">
        <v>3676.75</v>
      </c>
      <c r="M14" s="7"/>
      <c r="N14" s="7">
        <v>43224.91</v>
      </c>
      <c r="O14" s="7">
        <v>479990.29</v>
      </c>
      <c r="P14" s="7">
        <v>404478</v>
      </c>
      <c r="Q14" s="7">
        <v>954247.93</v>
      </c>
      <c r="R14" s="7"/>
      <c r="S14" s="7">
        <v>943024</v>
      </c>
      <c r="T14" s="7">
        <v>1218388.99</v>
      </c>
      <c r="U14" s="7">
        <v>122887</v>
      </c>
      <c r="V14" s="7">
        <v>3235599</v>
      </c>
    </row>
    <row r="15" spans="1:22" x14ac:dyDescent="0.25">
      <c r="A15" s="22">
        <v>12</v>
      </c>
      <c r="B15" s="7" t="s">
        <v>34</v>
      </c>
      <c r="C15" s="7">
        <v>304336.45</v>
      </c>
      <c r="D15" s="7">
        <v>2416551.99772926</v>
      </c>
      <c r="E15" s="7">
        <v>926362.06</v>
      </c>
      <c r="F15" s="7"/>
      <c r="G15" s="7"/>
      <c r="H15" s="7">
        <v>40342</v>
      </c>
      <c r="I15" s="7">
        <v>144545.04</v>
      </c>
      <c r="J15" s="7">
        <v>623787.31000000006</v>
      </c>
      <c r="K15" s="7">
        <v>1036931.99</v>
      </c>
      <c r="L15" s="7">
        <v>35786.22</v>
      </c>
      <c r="M15" s="7"/>
      <c r="N15" s="7">
        <v>1539540.82</v>
      </c>
      <c r="O15" s="7">
        <v>79998.38</v>
      </c>
      <c r="P15" s="7">
        <v>438460</v>
      </c>
      <c r="Q15" s="7">
        <v>140253.65</v>
      </c>
      <c r="R15" s="7"/>
      <c r="S15" s="7"/>
      <c r="T15" s="7">
        <v>349521</v>
      </c>
      <c r="U15" s="7">
        <v>526249</v>
      </c>
      <c r="V15" s="7">
        <v>838242.73</v>
      </c>
    </row>
    <row r="16" spans="1:22" x14ac:dyDescent="0.25">
      <c r="A16" s="22">
        <v>13</v>
      </c>
      <c r="B16" s="7" t="s">
        <v>78</v>
      </c>
      <c r="C16" s="190">
        <v>315257.5</v>
      </c>
      <c r="D16" s="9">
        <v>6694560.7800000003</v>
      </c>
      <c r="E16" s="190">
        <v>1964048.96</v>
      </c>
      <c r="F16" s="190">
        <v>86372.18</v>
      </c>
      <c r="G16" s="190">
        <v>914000</v>
      </c>
      <c r="H16" s="190">
        <v>5120814.45</v>
      </c>
      <c r="I16" s="9">
        <v>1347150</v>
      </c>
      <c r="J16" s="9">
        <v>746471.45</v>
      </c>
      <c r="K16" s="190">
        <v>6595142.1799999997</v>
      </c>
      <c r="L16" s="190">
        <v>2044584.28</v>
      </c>
      <c r="M16" s="9"/>
      <c r="N16" s="190">
        <v>121200.56</v>
      </c>
      <c r="O16" s="190">
        <v>1719965.18</v>
      </c>
      <c r="P16" s="190">
        <v>1115600</v>
      </c>
      <c r="Q16" s="190">
        <v>3532646.79</v>
      </c>
      <c r="R16" s="190">
        <v>10000</v>
      </c>
      <c r="S16" s="190">
        <v>1247372</v>
      </c>
      <c r="T16" s="190">
        <v>485486.82</v>
      </c>
      <c r="U16" s="190">
        <v>2258172.35</v>
      </c>
      <c r="V16" s="190">
        <v>1773303</v>
      </c>
    </row>
    <row r="17" spans="1:22" x14ac:dyDescent="0.25">
      <c r="A17" s="22">
        <v>14</v>
      </c>
      <c r="B17" s="7" t="s">
        <v>79</v>
      </c>
      <c r="C17" s="190"/>
      <c r="D17" s="9">
        <v>482317.79287887202</v>
      </c>
      <c r="E17" s="190"/>
      <c r="F17" s="190"/>
      <c r="G17" s="190"/>
      <c r="H17" s="190"/>
      <c r="I17" s="9">
        <v>200000</v>
      </c>
      <c r="J17" s="9">
        <v>188170.99</v>
      </c>
      <c r="K17" s="190"/>
      <c r="L17" s="190"/>
      <c r="M17" s="9"/>
      <c r="N17" s="190"/>
      <c r="O17" s="190"/>
      <c r="P17" s="190"/>
      <c r="Q17" s="190"/>
      <c r="R17" s="190"/>
      <c r="S17" s="190"/>
      <c r="T17" s="190"/>
      <c r="U17" s="190"/>
      <c r="V17" s="190"/>
    </row>
    <row r="18" spans="1:22" x14ac:dyDescent="0.25">
      <c r="A18" s="22">
        <v>15</v>
      </c>
      <c r="B18" s="7" t="s">
        <v>36</v>
      </c>
      <c r="C18" s="7">
        <v>113305.71</v>
      </c>
      <c r="D18" s="7">
        <v>1081160.90322796</v>
      </c>
      <c r="E18" s="7"/>
      <c r="F18" s="7"/>
      <c r="G18" s="7"/>
      <c r="H18" s="7">
        <v>42590</v>
      </c>
      <c r="I18" s="7"/>
      <c r="J18" s="7"/>
      <c r="K18" s="7"/>
      <c r="L18" s="7">
        <v>1410156.91</v>
      </c>
      <c r="M18" s="7"/>
      <c r="N18" s="7"/>
      <c r="O18" s="7"/>
      <c r="P18" s="7"/>
      <c r="Q18" s="7"/>
      <c r="R18" s="7"/>
      <c r="S18" s="7"/>
      <c r="T18" s="7">
        <v>364944.40749999997</v>
      </c>
      <c r="U18" s="7">
        <v>87363</v>
      </c>
      <c r="V18" s="7"/>
    </row>
    <row r="19" spans="1:22" x14ac:dyDescent="0.25">
      <c r="A19" s="22">
        <v>16</v>
      </c>
      <c r="B19" s="7" t="s">
        <v>37</v>
      </c>
      <c r="C19" s="7">
        <v>17439.169999999998</v>
      </c>
      <c r="D19" s="7"/>
      <c r="E19" s="7"/>
      <c r="F19" s="7"/>
      <c r="G19" s="7">
        <v>20000</v>
      </c>
      <c r="H19" s="7">
        <v>180000</v>
      </c>
      <c r="I19" s="7">
        <v>48679.81</v>
      </c>
      <c r="J19" s="7"/>
      <c r="K19" s="7">
        <v>35634.5</v>
      </c>
      <c r="L19" s="7">
        <v>355899</v>
      </c>
      <c r="M19" s="7"/>
      <c r="N19" s="7">
        <v>111017.64</v>
      </c>
      <c r="O19" s="7"/>
      <c r="P19" s="7"/>
      <c r="Q19" s="7"/>
      <c r="R19" s="7"/>
      <c r="S19" s="7"/>
      <c r="T19" s="7"/>
      <c r="U19" s="7">
        <v>0</v>
      </c>
      <c r="V19" s="7"/>
    </row>
    <row r="20" spans="1:22" x14ac:dyDescent="0.25">
      <c r="A20" s="55">
        <v>17</v>
      </c>
      <c r="B20" s="7" t="s">
        <v>38</v>
      </c>
      <c r="C20" s="7">
        <v>4705221.68</v>
      </c>
      <c r="D20" s="7"/>
      <c r="E20" s="7">
        <v>7259.38</v>
      </c>
      <c r="F20" s="7"/>
      <c r="G20" s="7"/>
      <c r="H20" s="7">
        <v>51466</v>
      </c>
      <c r="I20" s="7"/>
      <c r="J20" s="7">
        <v>17164.22</v>
      </c>
      <c r="K20" s="7"/>
      <c r="L20" s="7">
        <v>59291.58</v>
      </c>
      <c r="M20" s="7"/>
      <c r="N20" s="7">
        <v>33367.49</v>
      </c>
      <c r="O20" s="7"/>
      <c r="P20" s="7">
        <v>23042</v>
      </c>
      <c r="Q20" s="7">
        <v>693016.46</v>
      </c>
      <c r="R20" s="7"/>
      <c r="S20" s="7"/>
      <c r="T20" s="7"/>
      <c r="U20" s="7">
        <v>0</v>
      </c>
      <c r="V20" s="7">
        <v>979208.85</v>
      </c>
    </row>
    <row r="21" spans="1:22" x14ac:dyDescent="0.25">
      <c r="A21" s="25">
        <v>18</v>
      </c>
      <c r="B21" s="7" t="s">
        <v>39</v>
      </c>
      <c r="C21" s="7">
        <v>2197784.3199999998</v>
      </c>
      <c r="D21" s="7">
        <v>1191700.21</v>
      </c>
      <c r="E21" s="7">
        <v>39989.56</v>
      </c>
      <c r="F21" s="7"/>
      <c r="G21" s="7">
        <v>15000</v>
      </c>
      <c r="H21" s="7">
        <v>79315.759999999995</v>
      </c>
      <c r="I21" s="7"/>
      <c r="J21" s="7">
        <v>2989.25</v>
      </c>
      <c r="K21" s="7">
        <v>683477.11</v>
      </c>
      <c r="L21" s="7">
        <v>23716.63</v>
      </c>
      <c r="M21" s="7"/>
      <c r="N21" s="7">
        <v>83187.58</v>
      </c>
      <c r="O21" s="7">
        <v>264115.07</v>
      </c>
      <c r="P21" s="7"/>
      <c r="Q21" s="7">
        <v>7787.45</v>
      </c>
      <c r="R21" s="7"/>
      <c r="S21" s="7"/>
      <c r="T21" s="7">
        <v>7400</v>
      </c>
      <c r="U21" s="7">
        <v>181906</v>
      </c>
      <c r="V21" s="7">
        <v>455338</v>
      </c>
    </row>
    <row r="22" spans="1:22" x14ac:dyDescent="0.25">
      <c r="A22" s="25">
        <v>19</v>
      </c>
      <c r="B22" s="7" t="s">
        <v>40</v>
      </c>
      <c r="C22" s="7">
        <v>802416.3</v>
      </c>
      <c r="D22" s="7">
        <v>3598974.6089346199</v>
      </c>
      <c r="E22" s="7">
        <v>41217.06</v>
      </c>
      <c r="F22" s="7"/>
      <c r="G22" s="7">
        <v>150000</v>
      </c>
      <c r="H22" s="7">
        <v>14963</v>
      </c>
      <c r="I22" s="7"/>
      <c r="J22" s="7">
        <v>1955060.93</v>
      </c>
      <c r="K22" s="7">
        <v>67903.11</v>
      </c>
      <c r="L22" s="7">
        <v>177996.85</v>
      </c>
      <c r="M22" s="7"/>
      <c r="N22" s="7"/>
      <c r="O22" s="7"/>
      <c r="P22" s="7"/>
      <c r="Q22" s="7"/>
      <c r="R22" s="7"/>
      <c r="S22" s="7"/>
      <c r="T22" s="7">
        <v>95226.45</v>
      </c>
      <c r="U22" s="7">
        <v>70655</v>
      </c>
      <c r="V22" s="7">
        <v>17199</v>
      </c>
    </row>
    <row r="23" spans="1:22" x14ac:dyDescent="0.25">
      <c r="A23" s="25">
        <v>20</v>
      </c>
      <c r="B23" s="7" t="s">
        <v>41</v>
      </c>
      <c r="C23" s="7">
        <v>5189</v>
      </c>
      <c r="D23" s="7"/>
      <c r="E23" s="7"/>
      <c r="F23" s="7"/>
      <c r="G23" s="7">
        <v>20000</v>
      </c>
      <c r="H23" s="7">
        <v>220831</v>
      </c>
      <c r="I23" s="8">
        <v>1756080.18</v>
      </c>
      <c r="J23" s="7">
        <v>7973.9</v>
      </c>
      <c r="K23" s="7">
        <v>8289871.2699999996</v>
      </c>
      <c r="L23" s="7"/>
      <c r="M23" s="7"/>
      <c r="N23" s="7">
        <v>1478427.74</v>
      </c>
      <c r="O23" s="7"/>
      <c r="P23" s="7"/>
      <c r="Q23" s="7">
        <v>35180.75</v>
      </c>
      <c r="R23" s="7"/>
      <c r="S23" s="7">
        <v>1788710</v>
      </c>
      <c r="T23" s="7">
        <v>67350.33</v>
      </c>
      <c r="U23" s="7">
        <v>148251</v>
      </c>
      <c r="V23" s="7">
        <v>321482</v>
      </c>
    </row>
    <row r="24" spans="1:22" x14ac:dyDescent="0.25">
      <c r="A24" s="25">
        <v>21</v>
      </c>
      <c r="B24" s="6" t="s">
        <v>42</v>
      </c>
      <c r="C24" s="7">
        <v>11524335.279999999</v>
      </c>
      <c r="D24" s="7">
        <v>14635058.17</v>
      </c>
      <c r="E24" s="8">
        <v>23261169.25</v>
      </c>
      <c r="F24" s="7">
        <v>7583549.9100000001</v>
      </c>
      <c r="G24" s="7">
        <v>11000</v>
      </c>
      <c r="H24" s="7"/>
      <c r="I24" s="7">
        <v>693234.26</v>
      </c>
      <c r="J24" s="7">
        <v>21602810.350000001</v>
      </c>
      <c r="K24" s="7">
        <v>22329901.039999999</v>
      </c>
      <c r="L24" s="7">
        <v>11876368.710000001</v>
      </c>
      <c r="M24" s="7"/>
      <c r="N24" s="7">
        <v>5576376.2999999998</v>
      </c>
      <c r="O24" s="8">
        <v>32202911.059999999</v>
      </c>
      <c r="P24" s="7">
        <v>1750584</v>
      </c>
      <c r="Q24" s="7">
        <v>642780.38</v>
      </c>
      <c r="R24" s="7"/>
      <c r="S24" s="7"/>
      <c r="T24" s="7">
        <v>1966159.62</v>
      </c>
      <c r="U24" s="8">
        <v>11956683.5</v>
      </c>
      <c r="V24" s="7">
        <v>3162071.53</v>
      </c>
    </row>
    <row r="25" spans="1:22" s="116" customFormat="1" x14ac:dyDescent="0.25">
      <c r="A25" s="25"/>
      <c r="B25" s="48" t="s">
        <v>69</v>
      </c>
      <c r="C25" s="127">
        <f t="shared" ref="C25:V25" si="0">SUM(C2:C24)</f>
        <v>125586651.51999997</v>
      </c>
      <c r="D25" s="127">
        <f t="shared" si="0"/>
        <v>237243400.17239514</v>
      </c>
      <c r="E25" s="127">
        <f t="shared" si="0"/>
        <v>37060448.442000002</v>
      </c>
      <c r="F25" s="127">
        <f t="shared" si="0"/>
        <v>17360395.449999999</v>
      </c>
      <c r="G25" s="127">
        <f t="shared" si="0"/>
        <v>18070000</v>
      </c>
      <c r="H25" s="127">
        <f t="shared" si="0"/>
        <v>41888583.659999996</v>
      </c>
      <c r="I25" s="127">
        <f t="shared" si="0"/>
        <v>8944088.4199999981</v>
      </c>
      <c r="J25" s="127">
        <f t="shared" si="0"/>
        <v>112244113.13000003</v>
      </c>
      <c r="K25" s="127">
        <f t="shared" si="0"/>
        <v>99021446.430000007</v>
      </c>
      <c r="L25" s="127">
        <f t="shared" si="0"/>
        <v>44248998.849999994</v>
      </c>
      <c r="M25" s="127">
        <f t="shared" si="0"/>
        <v>57915.12</v>
      </c>
      <c r="N25" s="127">
        <f t="shared" si="0"/>
        <v>52048941.200000003</v>
      </c>
      <c r="O25" s="127">
        <f t="shared" si="0"/>
        <v>69011096.650000006</v>
      </c>
      <c r="P25" s="127">
        <f t="shared" si="0"/>
        <v>12267316</v>
      </c>
      <c r="Q25" s="127">
        <f t="shared" si="0"/>
        <v>42150450.520000011</v>
      </c>
      <c r="R25" s="127">
        <f t="shared" si="0"/>
        <v>170000</v>
      </c>
      <c r="S25" s="127">
        <f t="shared" si="0"/>
        <v>21296755.820000004</v>
      </c>
      <c r="T25" s="127">
        <f t="shared" si="0"/>
        <v>12610024.927499998</v>
      </c>
      <c r="U25" s="127">
        <f t="shared" si="0"/>
        <v>22705410.02</v>
      </c>
      <c r="V25" s="127">
        <f t="shared" si="0"/>
        <v>62759455.480000004</v>
      </c>
    </row>
    <row r="26" spans="1:22" x14ac:dyDescent="0.25">
      <c r="C26" s="5"/>
      <c r="D26" s="5"/>
      <c r="E26" s="5"/>
      <c r="F26" s="5"/>
      <c r="G26" s="5"/>
      <c r="H26" s="5"/>
      <c r="I26" s="5"/>
      <c r="J26" s="5"/>
      <c r="K26" s="5"/>
      <c r="L26" s="5"/>
      <c r="M26" s="5"/>
      <c r="V26" s="5"/>
    </row>
    <row r="27" spans="1:22" x14ac:dyDescent="0.25">
      <c r="B27" s="3" t="s">
        <v>140</v>
      </c>
      <c r="C27" s="5"/>
      <c r="D27" s="5"/>
      <c r="E27" s="5"/>
      <c r="F27" s="5"/>
      <c r="G27" s="5"/>
      <c r="H27" s="5"/>
      <c r="I27" s="5"/>
      <c r="J27" s="5"/>
      <c r="K27" s="5"/>
      <c r="L27" s="5"/>
      <c r="M27" s="5"/>
      <c r="V27" s="5"/>
    </row>
    <row r="28" spans="1:22" x14ac:dyDescent="0.25">
      <c r="C28" s="5"/>
      <c r="D28" s="5"/>
      <c r="E28" s="5"/>
      <c r="F28" s="5"/>
      <c r="G28" s="5"/>
      <c r="H28" s="5"/>
      <c r="I28" s="5"/>
      <c r="J28" s="5"/>
      <c r="K28" s="5"/>
      <c r="L28" s="5"/>
      <c r="M28" s="5"/>
      <c r="V28" s="5"/>
    </row>
    <row r="29" spans="1:22" x14ac:dyDescent="0.25">
      <c r="C29" s="5"/>
      <c r="D29" s="5"/>
      <c r="E29" s="5"/>
      <c r="F29" s="5"/>
      <c r="G29" s="5"/>
      <c r="H29" s="5"/>
      <c r="I29" s="5"/>
      <c r="J29" s="5"/>
      <c r="K29" s="5"/>
      <c r="L29" s="5"/>
      <c r="M29" s="5"/>
      <c r="V29" s="5"/>
    </row>
    <row r="30" spans="1:22" x14ac:dyDescent="0.25">
      <c r="C30" s="5"/>
      <c r="D30" s="5"/>
      <c r="E30" s="5"/>
      <c r="F30" s="5"/>
      <c r="G30" s="5"/>
      <c r="H30" s="5"/>
      <c r="I30" s="5"/>
      <c r="J30" s="5"/>
      <c r="K30" s="5"/>
      <c r="L30" s="5"/>
      <c r="M30" s="5"/>
      <c r="V30" s="5"/>
    </row>
    <row r="31" spans="1:22" x14ac:dyDescent="0.25">
      <c r="C31" s="5"/>
      <c r="D31" s="5"/>
      <c r="E31" s="5"/>
      <c r="F31" s="5"/>
      <c r="G31" s="5"/>
      <c r="H31" s="5"/>
      <c r="I31" s="5"/>
      <c r="J31" s="5"/>
      <c r="K31" s="5"/>
      <c r="L31" s="5"/>
      <c r="M31" s="5"/>
      <c r="V31" s="5"/>
    </row>
  </sheetData>
  <mergeCells count="16">
    <mergeCell ref="S16:S17"/>
    <mergeCell ref="T16:T17"/>
    <mergeCell ref="U16:U17"/>
    <mergeCell ref="V16:V17"/>
    <mergeCell ref="L16:L17"/>
    <mergeCell ref="N16:N17"/>
    <mergeCell ref="O16:O17"/>
    <mergeCell ref="P16:P17"/>
    <mergeCell ref="Q16:Q17"/>
    <mergeCell ref="R16:R17"/>
    <mergeCell ref="K16:K17"/>
    <mergeCell ref="C16:C17"/>
    <mergeCell ref="E16:E17"/>
    <mergeCell ref="F16:F17"/>
    <mergeCell ref="G16:G17"/>
    <mergeCell ref="H16:H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workbookViewId="0">
      <selection activeCell="B26" sqref="B26"/>
    </sheetView>
  </sheetViews>
  <sheetFormatPr baseColWidth="10" defaultColWidth="8.85546875" defaultRowHeight="15" x14ac:dyDescent="0.25"/>
  <cols>
    <col min="1" max="1" width="3.7109375" style="25" bestFit="1" customWidth="1"/>
    <col min="2" max="2" width="79" style="14" bestFit="1" customWidth="1"/>
    <col min="3" max="3" width="18.85546875" style="14" customWidth="1"/>
    <col min="4" max="4" width="13.5703125" style="14" customWidth="1"/>
    <col min="5" max="8" width="12.5703125" style="14" customWidth="1"/>
    <col min="9" max="9" width="11.5703125" style="14" customWidth="1"/>
    <col min="10" max="10" width="13.5703125" style="14" customWidth="1"/>
    <col min="11" max="12" width="12.5703125" style="14" customWidth="1"/>
    <col min="13" max="13" width="6.42578125" style="14" customWidth="1"/>
    <col min="14" max="18" width="12.5703125" style="14" customWidth="1"/>
    <col min="19" max="19" width="10.28515625" style="14" customWidth="1"/>
    <col min="20" max="22" width="12.5703125" style="14" customWidth="1"/>
    <col min="23" max="1026" width="8.7109375" style="14" customWidth="1"/>
    <col min="1027" max="16384" width="8.85546875" style="14"/>
  </cols>
  <sheetData>
    <row r="1" spans="1:22" s="11" customFormat="1" x14ac:dyDescent="0.25">
      <c r="A1" s="50"/>
      <c r="B1" s="10">
        <v>2018</v>
      </c>
      <c r="C1" s="10" t="s">
        <v>81</v>
      </c>
      <c r="D1" s="10" t="s">
        <v>0</v>
      </c>
      <c r="E1" s="10" t="s">
        <v>1</v>
      </c>
      <c r="F1" s="10" t="s">
        <v>46</v>
      </c>
      <c r="G1" s="10" t="s">
        <v>47</v>
      </c>
      <c r="H1" s="10" t="s">
        <v>4</v>
      </c>
      <c r="I1" s="10" t="s">
        <v>5</v>
      </c>
      <c r="J1" s="10" t="s">
        <v>6</v>
      </c>
      <c r="K1" s="10" t="s">
        <v>48</v>
      </c>
      <c r="L1" s="10" t="s">
        <v>8</v>
      </c>
      <c r="M1" s="10" t="s">
        <v>44</v>
      </c>
      <c r="N1" s="10" t="s">
        <v>16</v>
      </c>
      <c r="O1" s="10" t="s">
        <v>9</v>
      </c>
      <c r="P1" s="10" t="s">
        <v>10</v>
      </c>
      <c r="Q1" s="10" t="s">
        <v>15</v>
      </c>
      <c r="R1" s="10" t="s">
        <v>50</v>
      </c>
      <c r="S1" s="10" t="s">
        <v>45</v>
      </c>
      <c r="T1" s="10" t="s">
        <v>51</v>
      </c>
      <c r="U1" s="10" t="s">
        <v>52</v>
      </c>
      <c r="V1" s="10" t="s">
        <v>14</v>
      </c>
    </row>
    <row r="2" spans="1:22" x14ac:dyDescent="0.25">
      <c r="A2" s="22">
        <v>1</v>
      </c>
      <c r="B2" s="12" t="s">
        <v>20</v>
      </c>
      <c r="C2" s="13">
        <v>1358726.01</v>
      </c>
      <c r="D2" s="13">
        <v>6499347.6600000001</v>
      </c>
      <c r="E2" s="13">
        <v>505080.65</v>
      </c>
      <c r="F2" s="13">
        <v>230490.04</v>
      </c>
      <c r="G2" s="13">
        <v>240000</v>
      </c>
      <c r="H2" s="13">
        <v>1165462.42</v>
      </c>
      <c r="I2" s="13">
        <v>757097.81</v>
      </c>
      <c r="J2" s="13">
        <v>755265.69</v>
      </c>
      <c r="K2" s="13">
        <v>117739.01</v>
      </c>
      <c r="L2" s="13">
        <v>0</v>
      </c>
      <c r="M2" s="13"/>
      <c r="N2" s="13">
        <v>724594.17</v>
      </c>
      <c r="O2" s="13">
        <v>835170.2</v>
      </c>
      <c r="P2" s="13">
        <v>3746587.75</v>
      </c>
      <c r="Q2" s="13">
        <v>1233138</v>
      </c>
      <c r="R2" s="13">
        <v>310068.64</v>
      </c>
      <c r="S2" s="13"/>
      <c r="T2" s="13">
        <v>0</v>
      </c>
      <c r="U2" s="13">
        <v>167244.35</v>
      </c>
      <c r="V2" s="13">
        <v>134000</v>
      </c>
    </row>
    <row r="3" spans="1:22" x14ac:dyDescent="0.25">
      <c r="A3" s="22">
        <v>2</v>
      </c>
      <c r="B3" s="12" t="s">
        <v>22</v>
      </c>
      <c r="C3" s="13">
        <v>6116266.9900000002</v>
      </c>
      <c r="D3" s="13">
        <v>638385.68000000005</v>
      </c>
      <c r="E3" s="13">
        <v>153891.67000000001</v>
      </c>
      <c r="F3" s="13">
        <v>6003.52</v>
      </c>
      <c r="G3" s="13">
        <v>150000</v>
      </c>
      <c r="H3" s="13">
        <v>568597</v>
      </c>
      <c r="I3" s="13">
        <v>53972.36</v>
      </c>
      <c r="J3" s="13"/>
      <c r="K3" s="13">
        <v>0</v>
      </c>
      <c r="L3" s="13">
        <v>172684.62</v>
      </c>
      <c r="M3" s="13"/>
      <c r="N3" s="13">
        <v>394203.69</v>
      </c>
      <c r="O3" s="13">
        <v>0</v>
      </c>
      <c r="P3" s="13">
        <v>0</v>
      </c>
      <c r="Q3" s="13">
        <v>0</v>
      </c>
      <c r="R3" s="13">
        <v>0</v>
      </c>
      <c r="S3" s="13"/>
      <c r="T3" s="13">
        <v>0</v>
      </c>
      <c r="U3" s="13">
        <v>0</v>
      </c>
      <c r="V3" s="13">
        <v>165000</v>
      </c>
    </row>
    <row r="4" spans="1:22" x14ac:dyDescent="0.25">
      <c r="A4" s="22" t="s">
        <v>17</v>
      </c>
      <c r="B4" s="12" t="s">
        <v>23</v>
      </c>
      <c r="C4" s="13">
        <v>12885664.619999999</v>
      </c>
      <c r="D4" s="13">
        <v>0</v>
      </c>
      <c r="E4" s="13">
        <v>0</v>
      </c>
      <c r="F4" s="13">
        <v>0</v>
      </c>
      <c r="G4" s="13">
        <v>12000</v>
      </c>
      <c r="H4" s="13">
        <v>0</v>
      </c>
      <c r="I4" s="13">
        <v>0</v>
      </c>
      <c r="J4" s="13"/>
      <c r="K4" s="13">
        <v>0</v>
      </c>
      <c r="L4" s="13">
        <v>76020.03</v>
      </c>
      <c r="M4" s="13"/>
      <c r="N4" s="13">
        <v>0</v>
      </c>
      <c r="O4" s="13">
        <v>0</v>
      </c>
      <c r="P4" s="13">
        <v>0</v>
      </c>
      <c r="Q4" s="13">
        <v>47192</v>
      </c>
      <c r="R4" s="13">
        <v>0</v>
      </c>
      <c r="S4" s="13"/>
      <c r="T4" s="13">
        <v>0</v>
      </c>
      <c r="U4" s="13">
        <v>0</v>
      </c>
      <c r="V4" s="13"/>
    </row>
    <row r="5" spans="1:22" x14ac:dyDescent="0.25">
      <c r="A5" s="22" t="s">
        <v>18</v>
      </c>
      <c r="B5" s="12" t="s">
        <v>24</v>
      </c>
      <c r="C5" s="13">
        <v>4949699.34</v>
      </c>
      <c r="D5" s="13">
        <v>3998453.53</v>
      </c>
      <c r="E5" s="13">
        <v>98318.84</v>
      </c>
      <c r="F5" s="13">
        <v>715713.04</v>
      </c>
      <c r="G5" s="13">
        <v>194000</v>
      </c>
      <c r="H5" s="13">
        <v>5117547.5999999996</v>
      </c>
      <c r="I5" s="13">
        <v>112065.4</v>
      </c>
      <c r="J5" s="13">
        <v>2368496.16</v>
      </c>
      <c r="K5" s="13">
        <v>20054176.120000001</v>
      </c>
      <c r="L5" s="13">
        <v>1236585.3500000001</v>
      </c>
      <c r="M5" s="13"/>
      <c r="N5" s="13">
        <v>3232367.03</v>
      </c>
      <c r="O5" s="13">
        <v>0</v>
      </c>
      <c r="P5" s="13">
        <v>5932669.8200000003</v>
      </c>
      <c r="Q5" s="13">
        <v>586250</v>
      </c>
      <c r="R5" s="13">
        <v>561801.65</v>
      </c>
      <c r="S5" s="13"/>
      <c r="T5" s="13">
        <v>1294227.28</v>
      </c>
      <c r="U5" s="13">
        <v>0</v>
      </c>
      <c r="V5" s="13">
        <v>2005608</v>
      </c>
    </row>
    <row r="6" spans="1:22" x14ac:dyDescent="0.25">
      <c r="A6" s="22">
        <v>3</v>
      </c>
      <c r="B6" s="12" t="s">
        <v>25</v>
      </c>
      <c r="C6" s="13">
        <v>13040106.48</v>
      </c>
      <c r="D6" s="13">
        <v>86327309.299999997</v>
      </c>
      <c r="E6" s="13">
        <v>391994.86</v>
      </c>
      <c r="F6" s="13">
        <v>360728.86</v>
      </c>
      <c r="G6" s="13">
        <v>2500000</v>
      </c>
      <c r="H6" s="13">
        <v>3587383.14</v>
      </c>
      <c r="I6" s="13">
        <v>735810.26</v>
      </c>
      <c r="J6" s="13">
        <v>41849804.25</v>
      </c>
      <c r="K6" s="13">
        <v>5340279.93</v>
      </c>
      <c r="L6" s="13">
        <v>2137075.13</v>
      </c>
      <c r="M6" s="13"/>
      <c r="N6" s="13">
        <v>1691984.37</v>
      </c>
      <c r="O6" s="13">
        <v>20221788.41</v>
      </c>
      <c r="P6" s="13">
        <v>12166742.310000001</v>
      </c>
      <c r="Q6" s="13">
        <v>2163423</v>
      </c>
      <c r="R6" s="13">
        <v>14424026</v>
      </c>
      <c r="S6" s="13"/>
      <c r="T6" s="13">
        <v>2980822.51</v>
      </c>
      <c r="U6" s="13">
        <v>62593.38</v>
      </c>
      <c r="V6" s="13">
        <v>501500</v>
      </c>
    </row>
    <row r="7" spans="1:22" x14ac:dyDescent="0.25">
      <c r="A7" s="22">
        <v>4</v>
      </c>
      <c r="B7" s="12" t="s">
        <v>67</v>
      </c>
      <c r="C7" s="13">
        <v>33100</v>
      </c>
      <c r="D7" s="13">
        <v>0</v>
      </c>
      <c r="E7" s="13">
        <v>79849.13</v>
      </c>
      <c r="F7" s="13">
        <v>4165.6400000000003</v>
      </c>
      <c r="G7" s="13">
        <v>80000</v>
      </c>
      <c r="H7" s="13">
        <v>647109.25</v>
      </c>
      <c r="I7" s="13">
        <v>24646.39</v>
      </c>
      <c r="J7" s="13">
        <v>25013.69</v>
      </c>
      <c r="K7" s="13">
        <v>0</v>
      </c>
      <c r="L7" s="13">
        <v>100000</v>
      </c>
      <c r="M7" s="13"/>
      <c r="N7" s="13">
        <v>25345.119999999999</v>
      </c>
      <c r="O7" s="13">
        <v>99739</v>
      </c>
      <c r="P7" s="13">
        <v>1001230.71</v>
      </c>
      <c r="Q7" s="13">
        <v>2000</v>
      </c>
      <c r="R7" s="13">
        <v>766531.88</v>
      </c>
      <c r="S7" s="13"/>
      <c r="T7" s="13">
        <v>0</v>
      </c>
      <c r="U7" s="13">
        <v>124940.49</v>
      </c>
      <c r="V7" s="13">
        <v>0</v>
      </c>
    </row>
    <row r="8" spans="1:22" x14ac:dyDescent="0.25">
      <c r="A8" s="22">
        <v>5</v>
      </c>
      <c r="B8" s="12" t="s">
        <v>27</v>
      </c>
      <c r="C8" s="13">
        <v>76902859.739999995</v>
      </c>
      <c r="D8" s="13">
        <v>85471671</v>
      </c>
      <c r="E8" s="13">
        <v>5207837.8899999997</v>
      </c>
      <c r="F8" s="13">
        <v>11957324.25</v>
      </c>
      <c r="G8" s="13">
        <v>8100000</v>
      </c>
      <c r="H8" s="13">
        <v>17036506.100000001</v>
      </c>
      <c r="I8" s="13">
        <v>682946.44</v>
      </c>
      <c r="J8" s="13">
        <v>39590805.43</v>
      </c>
      <c r="K8" s="13">
        <v>26294947.879999999</v>
      </c>
      <c r="L8" s="13">
        <v>15196388.92</v>
      </c>
      <c r="M8" s="13"/>
      <c r="N8" s="13">
        <v>48048449.270000003</v>
      </c>
      <c r="O8" s="13">
        <v>20771919.5</v>
      </c>
      <c r="P8" s="13">
        <v>19077677.899999999</v>
      </c>
      <c r="Q8" s="13">
        <v>3258883</v>
      </c>
      <c r="R8" s="13">
        <v>14424026</v>
      </c>
      <c r="S8" s="13"/>
      <c r="T8" s="13">
        <v>9513050.2300000004</v>
      </c>
      <c r="U8" s="13">
        <v>6439306</v>
      </c>
      <c r="V8" s="13">
        <v>1408500</v>
      </c>
    </row>
    <row r="9" spans="1:22" x14ac:dyDescent="0.25">
      <c r="A9" s="22">
        <v>6</v>
      </c>
      <c r="B9" s="12" t="s">
        <v>28</v>
      </c>
      <c r="C9" s="13">
        <v>563422.17000000004</v>
      </c>
      <c r="D9" s="13">
        <v>0</v>
      </c>
      <c r="E9" s="13">
        <v>238298.54</v>
      </c>
      <c r="F9" s="13">
        <v>0</v>
      </c>
      <c r="G9" s="13">
        <v>1008000</v>
      </c>
      <c r="H9" s="13">
        <v>0</v>
      </c>
      <c r="I9" s="13">
        <v>244019.84</v>
      </c>
      <c r="J9" s="13">
        <v>111780.98</v>
      </c>
      <c r="K9" s="13">
        <v>1203832.19</v>
      </c>
      <c r="L9" s="13">
        <v>1303275.19</v>
      </c>
      <c r="M9" s="13"/>
      <c r="N9" s="13">
        <v>1433623.58</v>
      </c>
      <c r="O9" s="13">
        <v>483106.68</v>
      </c>
      <c r="P9" s="13">
        <v>1717729.44</v>
      </c>
      <c r="Q9" s="13">
        <v>37915</v>
      </c>
      <c r="R9" s="13">
        <v>268780.63</v>
      </c>
      <c r="S9" s="13"/>
      <c r="T9" s="13">
        <v>5479.7</v>
      </c>
      <c r="U9" s="13">
        <v>89979.4</v>
      </c>
      <c r="V9" s="13">
        <v>243000</v>
      </c>
    </row>
    <row r="10" spans="1:22" x14ac:dyDescent="0.25">
      <c r="A10" s="22">
        <v>7</v>
      </c>
      <c r="B10" s="12" t="s">
        <v>29</v>
      </c>
      <c r="C10" s="13">
        <v>881065.51</v>
      </c>
      <c r="D10" s="13">
        <v>4269998.76</v>
      </c>
      <c r="E10" s="13">
        <v>1716498.46</v>
      </c>
      <c r="F10" s="13">
        <v>13794</v>
      </c>
      <c r="G10" s="13">
        <v>2610000</v>
      </c>
      <c r="H10" s="13">
        <v>935852.79</v>
      </c>
      <c r="I10" s="13">
        <v>151456.73000000001</v>
      </c>
      <c r="J10" s="13">
        <v>1610010.73</v>
      </c>
      <c r="K10" s="13">
        <v>132139.64000000001</v>
      </c>
      <c r="L10" s="13">
        <v>2097605</v>
      </c>
      <c r="M10" s="13"/>
      <c r="N10" s="13">
        <v>3408204</v>
      </c>
      <c r="O10" s="13">
        <v>822703.22</v>
      </c>
      <c r="P10" s="13">
        <v>0</v>
      </c>
      <c r="Q10" s="13">
        <v>221168</v>
      </c>
      <c r="R10" s="13">
        <v>5298405.01</v>
      </c>
      <c r="S10" s="13">
        <v>160000</v>
      </c>
      <c r="T10" s="13">
        <v>1626000</v>
      </c>
      <c r="U10" s="13">
        <v>1902591.94</v>
      </c>
      <c r="V10" s="13">
        <v>311000</v>
      </c>
    </row>
    <row r="11" spans="1:22" x14ac:dyDescent="0.25">
      <c r="A11" s="22">
        <v>8</v>
      </c>
      <c r="B11" s="12" t="s">
        <v>30</v>
      </c>
      <c r="C11" s="13">
        <v>614723</v>
      </c>
      <c r="D11" s="13">
        <v>139094.54999999999</v>
      </c>
      <c r="E11" s="13">
        <v>607135.61</v>
      </c>
      <c r="F11" s="13">
        <v>69231.09</v>
      </c>
      <c r="G11" s="13">
        <v>50000</v>
      </c>
      <c r="H11" s="13">
        <v>36500</v>
      </c>
      <c r="I11" s="13">
        <v>51617.919999999998</v>
      </c>
      <c r="J11" s="13">
        <v>154314.81</v>
      </c>
      <c r="K11" s="13">
        <v>532622.75</v>
      </c>
      <c r="L11" s="13">
        <v>40538</v>
      </c>
      <c r="M11" s="13"/>
      <c r="N11" s="13">
        <v>189526.04</v>
      </c>
      <c r="O11" s="13">
        <v>99982.27</v>
      </c>
      <c r="P11" s="13">
        <v>305424.90999999997</v>
      </c>
      <c r="Q11" s="13">
        <v>53590</v>
      </c>
      <c r="R11" s="13">
        <v>186511.63</v>
      </c>
      <c r="S11" s="13"/>
      <c r="T11" s="13">
        <v>612437.36</v>
      </c>
      <c r="U11" s="13">
        <v>263099.15999999997</v>
      </c>
      <c r="V11" s="13">
        <v>0</v>
      </c>
    </row>
    <row r="12" spans="1:22" x14ac:dyDescent="0.25">
      <c r="A12" s="22">
        <v>9</v>
      </c>
      <c r="B12" s="12" t="s">
        <v>31</v>
      </c>
      <c r="C12" s="13">
        <v>18004.8</v>
      </c>
      <c r="D12" s="13">
        <v>0</v>
      </c>
      <c r="E12" s="13">
        <v>188308.43</v>
      </c>
      <c r="F12" s="13">
        <v>482179.68</v>
      </c>
      <c r="G12" s="13">
        <v>0</v>
      </c>
      <c r="H12" s="13">
        <v>0</v>
      </c>
      <c r="I12" s="13">
        <v>181047.26</v>
      </c>
      <c r="J12" s="13">
        <v>5513.02</v>
      </c>
      <c r="K12" s="13">
        <v>64925.81</v>
      </c>
      <c r="L12" s="13">
        <v>40824.080000000002</v>
      </c>
      <c r="M12" s="13"/>
      <c r="N12" s="13">
        <v>0</v>
      </c>
      <c r="O12" s="13">
        <v>0</v>
      </c>
      <c r="P12" s="13">
        <v>408884.68</v>
      </c>
      <c r="Q12" s="13">
        <v>263623</v>
      </c>
      <c r="R12" s="13">
        <v>190543.75</v>
      </c>
      <c r="S12" s="13"/>
      <c r="T12" s="13">
        <v>0</v>
      </c>
      <c r="U12" s="13">
        <v>84989.73</v>
      </c>
      <c r="V12" s="13">
        <v>630000</v>
      </c>
    </row>
    <row r="13" spans="1:22" x14ac:dyDescent="0.25">
      <c r="A13" s="22">
        <v>10</v>
      </c>
      <c r="B13" s="12" t="s">
        <v>32</v>
      </c>
      <c r="C13" s="13">
        <v>428764.82</v>
      </c>
      <c r="D13" s="13">
        <v>6613297.6399999997</v>
      </c>
      <c r="E13" s="13">
        <v>896037.95</v>
      </c>
      <c r="F13" s="13">
        <v>604956.72</v>
      </c>
      <c r="G13" s="13">
        <v>2504000</v>
      </c>
      <c r="H13" s="13">
        <v>1623852.96</v>
      </c>
      <c r="I13" s="13">
        <v>1064859.77</v>
      </c>
      <c r="J13" s="13">
        <v>1219426.0900000001</v>
      </c>
      <c r="K13" s="13">
        <v>0</v>
      </c>
      <c r="L13" s="13">
        <v>3932.5</v>
      </c>
      <c r="M13" s="13"/>
      <c r="N13" s="13">
        <v>928028.65</v>
      </c>
      <c r="O13" s="13">
        <v>517759.41</v>
      </c>
      <c r="P13" s="13">
        <v>928008.41</v>
      </c>
      <c r="Q13" s="13">
        <v>627175</v>
      </c>
      <c r="R13" s="13">
        <v>581952.55000000005</v>
      </c>
      <c r="S13" s="13"/>
      <c r="T13" s="13">
        <v>140245.44</v>
      </c>
      <c r="U13" s="13">
        <v>0</v>
      </c>
      <c r="V13" s="13">
        <v>1935000</v>
      </c>
    </row>
    <row r="14" spans="1:22" x14ac:dyDescent="0.25">
      <c r="A14" s="22">
        <v>11</v>
      </c>
      <c r="B14" s="12" t="s">
        <v>33</v>
      </c>
      <c r="C14" s="13">
        <v>958190.68</v>
      </c>
      <c r="D14" s="13">
        <v>8100000</v>
      </c>
      <c r="E14" s="13">
        <v>199674.86</v>
      </c>
      <c r="F14" s="13">
        <v>0</v>
      </c>
      <c r="G14" s="13">
        <v>799000</v>
      </c>
      <c r="H14" s="13">
        <v>4334651.71</v>
      </c>
      <c r="I14" s="13">
        <v>664491.80000000005</v>
      </c>
      <c r="J14" s="13"/>
      <c r="K14" s="13">
        <v>875824.22</v>
      </c>
      <c r="L14" s="13">
        <v>0</v>
      </c>
      <c r="M14" s="13"/>
      <c r="N14" s="13">
        <v>2206449</v>
      </c>
      <c r="O14" s="13">
        <v>128955.45</v>
      </c>
      <c r="P14" s="13">
        <v>0</v>
      </c>
      <c r="Q14" s="13">
        <v>277455</v>
      </c>
      <c r="R14" s="13">
        <v>885364.89</v>
      </c>
      <c r="S14" s="13"/>
      <c r="T14" s="13">
        <v>942000</v>
      </c>
      <c r="U14" s="13">
        <v>666837.18000000005</v>
      </c>
      <c r="V14" s="13">
        <v>84000</v>
      </c>
    </row>
    <row r="15" spans="1:22" x14ac:dyDescent="0.25">
      <c r="A15" s="22">
        <v>12</v>
      </c>
      <c r="B15" s="12" t="s">
        <v>34</v>
      </c>
      <c r="C15" s="13">
        <v>225676.87</v>
      </c>
      <c r="D15" s="13">
        <v>99208.26</v>
      </c>
      <c r="E15" s="13">
        <v>946343.9</v>
      </c>
      <c r="F15" s="13">
        <v>250000</v>
      </c>
      <c r="G15" s="13">
        <v>0</v>
      </c>
      <c r="H15" s="13">
        <v>355148.33</v>
      </c>
      <c r="I15" s="13">
        <v>296328.31</v>
      </c>
      <c r="J15" s="13">
        <v>17126.43</v>
      </c>
      <c r="K15" s="13">
        <v>715248.17</v>
      </c>
      <c r="L15" s="13">
        <v>108211.85</v>
      </c>
      <c r="M15" s="13"/>
      <c r="N15" s="13">
        <v>979128.86</v>
      </c>
      <c r="O15" s="13">
        <v>1893255.22</v>
      </c>
      <c r="P15" s="13">
        <v>0</v>
      </c>
      <c r="Q15" s="13">
        <v>445745</v>
      </c>
      <c r="R15" s="13">
        <v>206790</v>
      </c>
      <c r="S15" s="13"/>
      <c r="T15" s="13">
        <v>0</v>
      </c>
      <c r="U15" s="13">
        <v>816204.16</v>
      </c>
      <c r="V15" s="13">
        <v>642249</v>
      </c>
    </row>
    <row r="16" spans="1:22" x14ac:dyDescent="0.25">
      <c r="A16" s="22">
        <v>13</v>
      </c>
      <c r="B16" s="12" t="s">
        <v>35</v>
      </c>
      <c r="C16" s="13">
        <v>402233.77</v>
      </c>
      <c r="D16" s="13">
        <v>2857360.86</v>
      </c>
      <c r="E16" s="13">
        <v>3463139.23</v>
      </c>
      <c r="F16" s="13">
        <v>165549.54999999999</v>
      </c>
      <c r="G16" s="13">
        <v>552000</v>
      </c>
      <c r="H16" s="13">
        <v>4322354.5199999996</v>
      </c>
      <c r="I16" s="13">
        <v>255632.55</v>
      </c>
      <c r="J16" s="13">
        <v>946527.86</v>
      </c>
      <c r="K16" s="13">
        <v>5872348.4000000004</v>
      </c>
      <c r="L16" s="13">
        <v>1042510.13</v>
      </c>
      <c r="M16" s="13"/>
      <c r="N16" s="13">
        <v>1664006.91</v>
      </c>
      <c r="O16" s="13">
        <v>511045.33</v>
      </c>
      <c r="P16" s="13">
        <v>0</v>
      </c>
      <c r="Q16" s="13">
        <v>1021045</v>
      </c>
      <c r="R16" s="13">
        <v>4781706.05</v>
      </c>
      <c r="S16" s="13">
        <v>10000</v>
      </c>
      <c r="T16" s="13">
        <v>1846275.5</v>
      </c>
      <c r="U16" s="13">
        <v>208993.3</v>
      </c>
      <c r="V16" s="13">
        <v>2265317.35</v>
      </c>
    </row>
    <row r="17" spans="1:22" x14ac:dyDescent="0.25">
      <c r="A17" s="22">
        <v>14</v>
      </c>
      <c r="B17" s="12" t="s">
        <v>36</v>
      </c>
      <c r="C17" s="13">
        <v>235161.78</v>
      </c>
      <c r="D17" s="13">
        <v>0</v>
      </c>
      <c r="E17" s="13">
        <v>0</v>
      </c>
      <c r="F17" s="13">
        <v>58152.21</v>
      </c>
      <c r="G17" s="13">
        <v>25000</v>
      </c>
      <c r="H17" s="13">
        <v>160658.81</v>
      </c>
      <c r="I17" s="13">
        <v>0</v>
      </c>
      <c r="J17" s="13"/>
      <c r="K17" s="13">
        <v>0</v>
      </c>
      <c r="L17" s="13">
        <v>1270972.81</v>
      </c>
      <c r="M17" s="13"/>
      <c r="N17" s="13">
        <v>23730.99</v>
      </c>
      <c r="O17" s="13">
        <v>0</v>
      </c>
      <c r="P17" s="13">
        <v>0</v>
      </c>
      <c r="Q17" s="13">
        <v>0</v>
      </c>
      <c r="R17" s="13">
        <v>148160.51999999999</v>
      </c>
      <c r="S17" s="13"/>
      <c r="T17" s="13">
        <v>0</v>
      </c>
      <c r="U17" s="13">
        <v>102246.11</v>
      </c>
      <c r="V17" s="13">
        <v>100000</v>
      </c>
    </row>
    <row r="18" spans="1:22" x14ac:dyDescent="0.25">
      <c r="A18" s="22">
        <v>15</v>
      </c>
      <c r="B18" s="12" t="s">
        <v>37</v>
      </c>
      <c r="C18" s="13">
        <v>0</v>
      </c>
      <c r="D18" s="13">
        <v>0</v>
      </c>
      <c r="E18" s="13">
        <v>115000</v>
      </c>
      <c r="F18" s="13">
        <v>10410.84</v>
      </c>
      <c r="G18" s="13">
        <v>0</v>
      </c>
      <c r="H18" s="13">
        <v>0</v>
      </c>
      <c r="I18" s="13">
        <v>16104.3</v>
      </c>
      <c r="J18" s="13"/>
      <c r="K18" s="13">
        <v>41509.050000000003</v>
      </c>
      <c r="L18" s="13">
        <v>355800</v>
      </c>
      <c r="M18" s="13"/>
      <c r="N18" s="13">
        <v>0</v>
      </c>
      <c r="O18" s="13">
        <v>78446</v>
      </c>
      <c r="P18" s="13">
        <v>0</v>
      </c>
      <c r="Q18" s="13">
        <v>0</v>
      </c>
      <c r="R18" s="13">
        <v>0</v>
      </c>
      <c r="S18" s="13"/>
      <c r="T18" s="13">
        <v>0</v>
      </c>
      <c r="U18" s="13"/>
      <c r="V18" s="13">
        <v>0</v>
      </c>
    </row>
    <row r="19" spans="1:22" x14ac:dyDescent="0.25">
      <c r="A19" s="22">
        <v>16</v>
      </c>
      <c r="B19" s="12" t="s">
        <v>38</v>
      </c>
      <c r="C19" s="13">
        <v>3692906.97</v>
      </c>
      <c r="D19" s="13">
        <v>450616.66</v>
      </c>
      <c r="E19" s="13">
        <v>2200</v>
      </c>
      <c r="F19" s="13">
        <v>50087.519999999997</v>
      </c>
      <c r="G19" s="13">
        <v>0</v>
      </c>
      <c r="H19" s="13">
        <v>98153.82</v>
      </c>
      <c r="I19" s="13">
        <v>19200</v>
      </c>
      <c r="J19" s="13">
        <v>712.31</v>
      </c>
      <c r="K19" s="13">
        <v>0</v>
      </c>
      <c r="L19" s="13">
        <v>0</v>
      </c>
      <c r="M19" s="13"/>
      <c r="N19" s="13">
        <v>961165.45</v>
      </c>
      <c r="O19" s="13">
        <v>0</v>
      </c>
      <c r="P19" s="13">
        <v>0</v>
      </c>
      <c r="Q19" s="13">
        <v>0</v>
      </c>
      <c r="R19" s="13">
        <v>446831.76</v>
      </c>
      <c r="S19" s="13"/>
      <c r="T19" s="13">
        <v>0</v>
      </c>
      <c r="U19" s="13">
        <v>0</v>
      </c>
      <c r="V19" s="13">
        <v>0</v>
      </c>
    </row>
    <row r="20" spans="1:22" x14ac:dyDescent="0.25">
      <c r="A20" s="117">
        <v>17</v>
      </c>
      <c r="B20" s="12" t="s">
        <v>39</v>
      </c>
      <c r="C20" s="13">
        <v>1461392.48</v>
      </c>
      <c r="D20" s="13">
        <v>449995.44</v>
      </c>
      <c r="E20" s="13">
        <v>53749.48</v>
      </c>
      <c r="F20" s="13">
        <v>27270.51</v>
      </c>
      <c r="G20" s="13">
        <v>140000</v>
      </c>
      <c r="H20" s="13">
        <v>48382.34</v>
      </c>
      <c r="I20" s="13">
        <v>36034.71</v>
      </c>
      <c r="J20" s="13">
        <v>52786.76</v>
      </c>
      <c r="K20" s="13">
        <v>597115.31000000006</v>
      </c>
      <c r="L20" s="13">
        <v>0</v>
      </c>
      <c r="M20" s="13"/>
      <c r="N20" s="13">
        <v>427868.98</v>
      </c>
      <c r="O20" s="13">
        <v>100903.24</v>
      </c>
      <c r="P20" s="13">
        <v>421073.99</v>
      </c>
      <c r="Q20" s="13">
        <v>0</v>
      </c>
      <c r="R20" s="13">
        <v>0</v>
      </c>
      <c r="S20" s="13"/>
      <c r="T20" s="13">
        <v>0</v>
      </c>
      <c r="U20" s="13">
        <v>8098.15</v>
      </c>
      <c r="V20" s="13">
        <v>55200</v>
      </c>
    </row>
    <row r="21" spans="1:22" x14ac:dyDescent="0.25">
      <c r="A21" s="25">
        <v>18</v>
      </c>
      <c r="B21" s="12" t="s">
        <v>40</v>
      </c>
      <c r="C21" s="13">
        <v>372024.58</v>
      </c>
      <c r="D21" s="13">
        <v>0</v>
      </c>
      <c r="E21" s="13">
        <v>236053.33</v>
      </c>
      <c r="F21" s="13">
        <v>540556.31000000006</v>
      </c>
      <c r="G21" s="13">
        <v>20000</v>
      </c>
      <c r="H21" s="13">
        <v>22298.880000000001</v>
      </c>
      <c r="I21" s="13">
        <v>399198.06</v>
      </c>
      <c r="J21" s="13">
        <v>297455.57</v>
      </c>
      <c r="K21" s="13">
        <v>0</v>
      </c>
      <c r="L21" s="13">
        <v>276141.94</v>
      </c>
      <c r="M21" s="13"/>
      <c r="N21" s="13">
        <v>126590.74</v>
      </c>
      <c r="O21" s="13">
        <v>25575.87</v>
      </c>
      <c r="P21" s="13">
        <v>0</v>
      </c>
      <c r="Q21" s="13">
        <v>0</v>
      </c>
      <c r="R21" s="13">
        <v>18125.8</v>
      </c>
      <c r="S21" s="13"/>
      <c r="T21" s="13">
        <v>39428</v>
      </c>
      <c r="U21" s="13">
        <v>78519.789999999994</v>
      </c>
      <c r="V21" s="13">
        <v>0</v>
      </c>
    </row>
    <row r="22" spans="1:22" x14ac:dyDescent="0.25">
      <c r="A22" s="25">
        <v>19</v>
      </c>
      <c r="B22" s="12" t="s">
        <v>41</v>
      </c>
      <c r="C22" s="13">
        <v>47839.75</v>
      </c>
      <c r="D22" s="13">
        <v>0</v>
      </c>
      <c r="E22" s="13">
        <v>159333.66</v>
      </c>
      <c r="F22" s="13">
        <v>171692.47</v>
      </c>
      <c r="G22" s="13">
        <v>0</v>
      </c>
      <c r="H22" s="13">
        <v>1004590</v>
      </c>
      <c r="I22" s="13">
        <v>1663414.72</v>
      </c>
      <c r="J22" s="13">
        <v>102951.15</v>
      </c>
      <c r="K22" s="13">
        <v>9110682.8800000008</v>
      </c>
      <c r="L22" s="13">
        <v>0</v>
      </c>
      <c r="M22" s="13"/>
      <c r="N22" s="13">
        <v>116674.42</v>
      </c>
      <c r="O22" s="13">
        <v>106834.62</v>
      </c>
      <c r="P22" s="13">
        <v>0</v>
      </c>
      <c r="Q22" s="13">
        <v>0</v>
      </c>
      <c r="R22" s="13">
        <v>0</v>
      </c>
      <c r="S22" s="13"/>
      <c r="T22" s="13">
        <v>0</v>
      </c>
      <c r="U22" s="13">
        <v>123722.08</v>
      </c>
      <c r="V22" s="13">
        <v>113720</v>
      </c>
    </row>
    <row r="23" spans="1:22" x14ac:dyDescent="0.25">
      <c r="A23" s="25">
        <v>20</v>
      </c>
      <c r="B23" s="12" t="s">
        <v>42</v>
      </c>
      <c r="C23" s="13">
        <v>135588.49</v>
      </c>
      <c r="D23" s="13">
        <v>328046</v>
      </c>
      <c r="E23" s="13">
        <v>22920316.440000001</v>
      </c>
      <c r="F23" s="13">
        <v>3970675.5</v>
      </c>
      <c r="G23" s="13">
        <v>45000</v>
      </c>
      <c r="H23" s="13">
        <v>1445809.81</v>
      </c>
      <c r="I23" s="13">
        <v>1205552.9099999999</v>
      </c>
      <c r="J23" s="13">
        <v>17188367.199999999</v>
      </c>
      <c r="K23" s="13">
        <v>12853183.75</v>
      </c>
      <c r="L23" s="13">
        <v>9892731.1400000006</v>
      </c>
      <c r="M23" s="13"/>
      <c r="N23" s="13">
        <v>5784458.3799999999</v>
      </c>
      <c r="O23" s="13">
        <v>6431015.1500000004</v>
      </c>
      <c r="P23" s="13">
        <v>16471471.380000001</v>
      </c>
      <c r="Q23" s="13">
        <v>1537276</v>
      </c>
      <c r="R23" s="13">
        <v>0</v>
      </c>
      <c r="S23" s="13">
        <v>0</v>
      </c>
      <c r="T23" s="13">
        <v>0</v>
      </c>
      <c r="U23" s="13">
        <v>2510993.11</v>
      </c>
      <c r="V23" s="13">
        <v>7429255.1500000004</v>
      </c>
    </row>
    <row r="24" spans="1:22" s="17" customFormat="1" x14ac:dyDescent="0.25">
      <c r="A24" s="25"/>
      <c r="B24" s="15" t="s">
        <v>69</v>
      </c>
      <c r="C24" s="16">
        <v>125323418.84999999</v>
      </c>
      <c r="D24" s="16">
        <f>SUM(D2:D23)</f>
        <v>206242785.34</v>
      </c>
      <c r="E24" s="16">
        <f t="shared" ref="E24:V24" si="0">SUM(E2:E23)</f>
        <v>38179062.93</v>
      </c>
      <c r="F24" s="16">
        <f t="shared" si="0"/>
        <v>19688981.75</v>
      </c>
      <c r="G24" s="16">
        <f t="shared" si="0"/>
        <v>19029000</v>
      </c>
      <c r="H24" s="16">
        <f t="shared" si="0"/>
        <v>42510859.480000004</v>
      </c>
      <c r="I24" s="16">
        <f t="shared" si="0"/>
        <v>8615497.5399999991</v>
      </c>
      <c r="J24" s="16">
        <f t="shared" si="0"/>
        <v>106296358.13000003</v>
      </c>
      <c r="K24" s="16">
        <f t="shared" si="0"/>
        <v>83806575.109999999</v>
      </c>
      <c r="L24" s="16">
        <f t="shared" si="0"/>
        <v>35351296.689999998</v>
      </c>
      <c r="M24" s="16">
        <f t="shared" si="0"/>
        <v>0</v>
      </c>
      <c r="N24" s="16">
        <f t="shared" si="0"/>
        <v>72366399.650000006</v>
      </c>
      <c r="O24" s="16">
        <f t="shared" si="0"/>
        <v>53128199.569999993</v>
      </c>
      <c r="P24" s="16">
        <f t="shared" si="0"/>
        <v>62177501.299999997</v>
      </c>
      <c r="Q24" s="16">
        <f t="shared" si="0"/>
        <v>11775878</v>
      </c>
      <c r="R24" s="16">
        <f t="shared" si="0"/>
        <v>43499626.759999998</v>
      </c>
      <c r="S24" s="16">
        <f t="shared" si="0"/>
        <v>170000</v>
      </c>
      <c r="T24" s="16">
        <f t="shared" si="0"/>
        <v>18999966.019999996</v>
      </c>
      <c r="U24" s="16">
        <f t="shared" si="0"/>
        <v>13650358.33</v>
      </c>
      <c r="V24" s="16">
        <f t="shared" si="0"/>
        <v>18023349.5</v>
      </c>
    </row>
    <row r="26" spans="1:22" x14ac:dyDescent="0.25">
      <c r="B26" s="3" t="s">
        <v>140</v>
      </c>
      <c r="C26" s="3"/>
    </row>
    <row r="28" spans="1:22" x14ac:dyDescent="0.25">
      <c r="D28" s="10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workbookViewId="0">
      <selection activeCell="J1" sqref="J1"/>
    </sheetView>
  </sheetViews>
  <sheetFormatPr baseColWidth="10" defaultColWidth="8.85546875" defaultRowHeight="15" x14ac:dyDescent="0.25"/>
  <cols>
    <col min="1" max="1" width="3.5703125" style="41" bestFit="1" customWidth="1"/>
    <col min="2" max="2" width="83.7109375" style="20" customWidth="1"/>
    <col min="3" max="3" width="13.85546875" style="20" customWidth="1"/>
    <col min="4" max="4" width="13.5703125" style="20" customWidth="1"/>
    <col min="5" max="8" width="12.5703125" style="20" customWidth="1"/>
    <col min="9" max="9" width="11.5703125" style="20" customWidth="1"/>
    <col min="10" max="10" width="17.28515625" style="20" bestFit="1" customWidth="1"/>
    <col min="11" max="11" width="14" style="20" bestFit="1" customWidth="1"/>
    <col min="12" max="12" width="13.42578125" style="20" customWidth="1"/>
    <col min="13" max="13" width="8.85546875" style="20"/>
    <col min="14" max="14" width="15" style="20" customWidth="1"/>
    <col min="15" max="15" width="14.28515625" style="20" customWidth="1"/>
    <col min="16" max="16" width="14.140625" style="20" customWidth="1"/>
    <col min="17" max="18" width="12.7109375" style="20" bestFit="1" customWidth="1"/>
    <col min="19" max="19" width="8.85546875" style="20"/>
    <col min="20" max="22" width="12.7109375" style="20" bestFit="1" customWidth="1"/>
    <col min="23" max="23" width="12.5703125" style="20" bestFit="1" customWidth="1"/>
    <col min="24" max="1026" width="8.7109375" style="20" customWidth="1"/>
    <col min="1027" max="16384" width="8.85546875" style="20"/>
  </cols>
  <sheetData>
    <row r="1" spans="1:23" s="18" customFormat="1" x14ac:dyDescent="0.25">
      <c r="A1" s="154"/>
      <c r="B1" s="125">
        <v>2017</v>
      </c>
      <c r="C1" s="155" t="s">
        <v>81</v>
      </c>
      <c r="D1" s="155" t="s">
        <v>0</v>
      </c>
      <c r="E1" s="155" t="s">
        <v>1</v>
      </c>
      <c r="F1" s="155" t="s">
        <v>46</v>
      </c>
      <c r="G1" s="155" t="s">
        <v>47</v>
      </c>
      <c r="H1" s="155" t="s">
        <v>4</v>
      </c>
      <c r="I1" s="155" t="s">
        <v>5</v>
      </c>
      <c r="J1" s="10" t="s">
        <v>6</v>
      </c>
      <c r="K1" s="155" t="s">
        <v>153</v>
      </c>
      <c r="L1" s="155" t="s">
        <v>8</v>
      </c>
      <c r="M1" s="155" t="s">
        <v>44</v>
      </c>
      <c r="N1" s="155" t="s">
        <v>16</v>
      </c>
      <c r="O1" s="155" t="s">
        <v>9</v>
      </c>
      <c r="P1" s="155" t="s">
        <v>10</v>
      </c>
      <c r="Q1" s="155" t="s">
        <v>15</v>
      </c>
      <c r="R1" s="155" t="s">
        <v>50</v>
      </c>
      <c r="S1" s="155" t="s">
        <v>45</v>
      </c>
      <c r="T1" s="155" t="s">
        <v>51</v>
      </c>
      <c r="U1" s="155" t="s">
        <v>52</v>
      </c>
      <c r="V1" s="155" t="s">
        <v>14</v>
      </c>
    </row>
    <row r="2" spans="1:23" x14ac:dyDescent="0.25">
      <c r="A2" s="32">
        <v>1</v>
      </c>
      <c r="B2" s="34" t="s">
        <v>20</v>
      </c>
      <c r="C2" s="34">
        <v>637854.89</v>
      </c>
      <c r="D2" s="34">
        <v>2515048.5299999998</v>
      </c>
      <c r="E2" s="34">
        <v>219878.49</v>
      </c>
      <c r="F2" s="34">
        <v>444762.21</v>
      </c>
      <c r="G2" s="34">
        <v>255000</v>
      </c>
      <c r="H2" s="34">
        <v>820374.34</v>
      </c>
      <c r="I2" s="34">
        <v>801758.96</v>
      </c>
      <c r="J2" s="34">
        <v>54500</v>
      </c>
      <c r="K2" s="34">
        <v>157295.04999999999</v>
      </c>
      <c r="L2" s="34">
        <v>0</v>
      </c>
      <c r="M2" s="34"/>
      <c r="N2" s="34">
        <v>25880.46</v>
      </c>
      <c r="O2" s="34">
        <v>166268.98000000001</v>
      </c>
      <c r="P2" s="34">
        <v>1002964.85</v>
      </c>
      <c r="Q2" s="34">
        <v>1206328</v>
      </c>
      <c r="R2" s="34">
        <v>290939.14</v>
      </c>
      <c r="S2" s="34"/>
      <c r="T2" s="34">
        <v>2234.19</v>
      </c>
      <c r="U2" s="34">
        <v>178438.53</v>
      </c>
      <c r="V2" s="34">
        <v>207000</v>
      </c>
      <c r="W2" s="19"/>
    </row>
    <row r="3" spans="1:23" x14ac:dyDescent="0.25">
      <c r="A3" s="32">
        <v>2</v>
      </c>
      <c r="B3" s="34" t="s">
        <v>22</v>
      </c>
      <c r="C3" s="34">
        <v>6620168.5300000003</v>
      </c>
      <c r="D3" s="34">
        <v>0</v>
      </c>
      <c r="E3" s="34">
        <v>87015.73</v>
      </c>
      <c r="F3" s="34">
        <v>335526.14</v>
      </c>
      <c r="G3" s="34">
        <v>100000</v>
      </c>
      <c r="H3" s="34">
        <v>15996</v>
      </c>
      <c r="I3" s="34">
        <v>0</v>
      </c>
      <c r="J3" s="34"/>
      <c r="K3" s="34">
        <v>0</v>
      </c>
      <c r="L3" s="34">
        <v>94136.91</v>
      </c>
      <c r="M3" s="34"/>
      <c r="N3" s="34">
        <v>14844.13</v>
      </c>
      <c r="O3" s="34">
        <v>0</v>
      </c>
      <c r="P3" s="34">
        <v>0</v>
      </c>
      <c r="Q3" s="34">
        <v>0</v>
      </c>
      <c r="R3" s="34">
        <v>0</v>
      </c>
      <c r="S3" s="34"/>
      <c r="T3" s="34">
        <v>652000</v>
      </c>
      <c r="U3" s="34">
        <v>0</v>
      </c>
      <c r="V3" s="34">
        <v>195000</v>
      </c>
      <c r="W3" s="19"/>
    </row>
    <row r="4" spans="1:23" x14ac:dyDescent="0.25">
      <c r="A4" s="32" t="s">
        <v>17</v>
      </c>
      <c r="B4" s="34" t="s">
        <v>23</v>
      </c>
      <c r="C4" s="34">
        <v>13734429.23</v>
      </c>
      <c r="D4" s="34">
        <v>0</v>
      </c>
      <c r="E4" s="34">
        <v>0</v>
      </c>
      <c r="F4" s="34">
        <v>0</v>
      </c>
      <c r="G4" s="34">
        <v>10000</v>
      </c>
      <c r="H4" s="34">
        <v>0</v>
      </c>
      <c r="I4" s="34">
        <v>0</v>
      </c>
      <c r="J4" s="34"/>
      <c r="K4" s="34">
        <v>0</v>
      </c>
      <c r="L4" s="34">
        <v>0</v>
      </c>
      <c r="M4" s="34"/>
      <c r="N4" s="34">
        <v>0</v>
      </c>
      <c r="O4" s="34">
        <v>0</v>
      </c>
      <c r="P4" s="34">
        <v>0</v>
      </c>
      <c r="Q4" s="34">
        <v>120817</v>
      </c>
      <c r="R4" s="34">
        <v>0</v>
      </c>
      <c r="S4" s="34"/>
      <c r="T4" s="34">
        <v>0</v>
      </c>
      <c r="U4" s="34">
        <v>0</v>
      </c>
      <c r="V4" s="34"/>
      <c r="W4" s="19"/>
    </row>
    <row r="5" spans="1:23" x14ac:dyDescent="0.25">
      <c r="A5" s="32" t="s">
        <v>18</v>
      </c>
      <c r="B5" s="34" t="s">
        <v>24</v>
      </c>
      <c r="C5" s="34">
        <v>2798060.35</v>
      </c>
      <c r="D5" s="34">
        <v>695000</v>
      </c>
      <c r="E5" s="34">
        <v>240638.29</v>
      </c>
      <c r="F5" s="34">
        <v>270433.28000000003</v>
      </c>
      <c r="G5" s="34">
        <v>180000</v>
      </c>
      <c r="H5" s="34">
        <v>5645215.3399999999</v>
      </c>
      <c r="I5" s="34">
        <v>545536.89</v>
      </c>
      <c r="J5" s="34">
        <v>878995.7</v>
      </c>
      <c r="K5" s="34">
        <v>18404646.579999998</v>
      </c>
      <c r="L5" s="34">
        <v>1405435.19</v>
      </c>
      <c r="M5" s="34"/>
      <c r="N5" s="34">
        <v>2840564.23</v>
      </c>
      <c r="O5" s="34">
        <v>0</v>
      </c>
      <c r="P5" s="34">
        <v>876833.72</v>
      </c>
      <c r="Q5" s="34">
        <v>479791</v>
      </c>
      <c r="R5" s="34">
        <v>634639.35</v>
      </c>
      <c r="S5" s="34"/>
      <c r="T5" s="34">
        <v>484061.43</v>
      </c>
      <c r="U5" s="34">
        <v>0</v>
      </c>
      <c r="V5" s="34">
        <v>2300420</v>
      </c>
      <c r="W5" s="19"/>
    </row>
    <row r="6" spans="1:23" x14ac:dyDescent="0.25">
      <c r="A6" s="32">
        <v>3</v>
      </c>
      <c r="B6" s="34" t="s">
        <v>25</v>
      </c>
      <c r="C6" s="34">
        <v>15139412.09</v>
      </c>
      <c r="D6" s="34">
        <v>78010843.859999999</v>
      </c>
      <c r="E6" s="34">
        <v>369276.5</v>
      </c>
      <c r="F6" s="34">
        <v>951922.13</v>
      </c>
      <c r="G6" s="34">
        <v>2250000</v>
      </c>
      <c r="H6" s="34">
        <v>3396466.83</v>
      </c>
      <c r="I6" s="34">
        <v>776318.57</v>
      </c>
      <c r="J6" s="34">
        <v>40335623.770000003</v>
      </c>
      <c r="K6" s="34">
        <v>5204982.16</v>
      </c>
      <c r="L6" s="34">
        <v>1868930.77</v>
      </c>
      <c r="M6" s="34"/>
      <c r="N6" s="34">
        <v>1667157.87</v>
      </c>
      <c r="O6" s="34">
        <v>18128607.530000001</v>
      </c>
      <c r="P6" s="34">
        <v>10803704.699999999</v>
      </c>
      <c r="Q6" s="34">
        <v>2176914</v>
      </c>
      <c r="R6" s="34">
        <v>15547841</v>
      </c>
      <c r="S6" s="34"/>
      <c r="T6" s="34">
        <v>3018035.52</v>
      </c>
      <c r="U6" s="34">
        <v>114703.67999999999</v>
      </c>
      <c r="V6" s="34">
        <v>451500</v>
      </c>
      <c r="W6" s="19"/>
    </row>
    <row r="7" spans="1:23" x14ac:dyDescent="0.25">
      <c r="A7" s="32">
        <v>4</v>
      </c>
      <c r="B7" s="34" t="s">
        <v>67</v>
      </c>
      <c r="C7" s="34">
        <v>84423.2</v>
      </c>
      <c r="D7" s="34">
        <v>0</v>
      </c>
      <c r="E7" s="34">
        <v>21657.79</v>
      </c>
      <c r="F7" s="34">
        <v>24516.04</v>
      </c>
      <c r="G7" s="34">
        <v>80000</v>
      </c>
      <c r="H7" s="34">
        <v>541771.96</v>
      </c>
      <c r="I7" s="34">
        <v>16039.86</v>
      </c>
      <c r="J7" s="34">
        <v>68890.66</v>
      </c>
      <c r="K7" s="34">
        <v>0</v>
      </c>
      <c r="L7" s="34">
        <v>100000</v>
      </c>
      <c r="M7" s="34"/>
      <c r="N7" s="34">
        <v>1054.78</v>
      </c>
      <c r="O7" s="34">
        <v>99999</v>
      </c>
      <c r="P7" s="34">
        <v>1004564.2</v>
      </c>
      <c r="Q7" s="34">
        <v>2000</v>
      </c>
      <c r="R7" s="34">
        <v>895388.44</v>
      </c>
      <c r="S7" s="34"/>
      <c r="T7" s="34">
        <v>0</v>
      </c>
      <c r="U7" s="34">
        <v>124995.86</v>
      </c>
      <c r="V7" s="34">
        <v>0</v>
      </c>
      <c r="W7" s="19"/>
    </row>
    <row r="8" spans="1:23" x14ac:dyDescent="0.25">
      <c r="A8" s="32">
        <v>5</v>
      </c>
      <c r="B8" s="34" t="s">
        <v>27</v>
      </c>
      <c r="C8" s="34">
        <v>79116259.980000004</v>
      </c>
      <c r="D8" s="34">
        <v>83562466</v>
      </c>
      <c r="E8" s="34">
        <v>5262047.3499999996</v>
      </c>
      <c r="F8" s="34">
        <v>12470574.77</v>
      </c>
      <c r="G8" s="34">
        <v>7950000</v>
      </c>
      <c r="H8" s="34">
        <v>16323592.83</v>
      </c>
      <c r="I8" s="34">
        <v>505825.49</v>
      </c>
      <c r="J8" s="34">
        <v>38295530.920000002</v>
      </c>
      <c r="K8" s="34">
        <v>28433573.170000002</v>
      </c>
      <c r="L8" s="34">
        <v>15659784.1</v>
      </c>
      <c r="M8" s="34"/>
      <c r="N8" s="34">
        <v>48987280.93</v>
      </c>
      <c r="O8" s="34">
        <v>20892889.170000002</v>
      </c>
      <c r="P8" s="34">
        <v>24211744.100000001</v>
      </c>
      <c r="Q8" s="34">
        <v>3045453</v>
      </c>
      <c r="R8" s="34">
        <v>15547841</v>
      </c>
      <c r="S8" s="34"/>
      <c r="T8" s="34">
        <v>8887493.0299999993</v>
      </c>
      <c r="U8" s="34">
        <v>6074817</v>
      </c>
      <c r="V8" s="34">
        <v>1438500</v>
      </c>
      <c r="W8" s="19"/>
    </row>
    <row r="9" spans="1:23" x14ac:dyDescent="0.25">
      <c r="A9" s="32">
        <v>6</v>
      </c>
      <c r="B9" s="34" t="s">
        <v>28</v>
      </c>
      <c r="C9" s="34">
        <v>654713.25</v>
      </c>
      <c r="D9" s="34">
        <v>0</v>
      </c>
      <c r="E9" s="34">
        <v>367276.35</v>
      </c>
      <c r="F9" s="34">
        <v>207982.96</v>
      </c>
      <c r="G9" s="34">
        <v>576000</v>
      </c>
      <c r="H9" s="34">
        <v>0</v>
      </c>
      <c r="I9" s="34">
        <v>251689.98</v>
      </c>
      <c r="J9" s="34">
        <v>52515.19</v>
      </c>
      <c r="K9" s="34">
        <v>1351503.56</v>
      </c>
      <c r="L9" s="34">
        <v>1386771.65</v>
      </c>
      <c r="M9" s="34"/>
      <c r="N9" s="34">
        <v>1229548.5</v>
      </c>
      <c r="O9" s="34">
        <v>217210.35</v>
      </c>
      <c r="P9" s="34">
        <v>2150964.9500000002</v>
      </c>
      <c r="Q9" s="34">
        <v>23945</v>
      </c>
      <c r="R9" s="34">
        <v>299332.40000000002</v>
      </c>
      <c r="S9" s="34"/>
      <c r="T9" s="34">
        <v>47552</v>
      </c>
      <c r="U9" s="34">
        <v>73665.710000000006</v>
      </c>
      <c r="V9" s="34">
        <v>288000</v>
      </c>
      <c r="W9" s="19"/>
    </row>
    <row r="10" spans="1:23" x14ac:dyDescent="0.25">
      <c r="A10" s="32">
        <v>7</v>
      </c>
      <c r="B10" s="34" t="s">
        <v>29</v>
      </c>
      <c r="C10" s="34">
        <v>889829.89</v>
      </c>
      <c r="D10" s="34">
        <v>3792764.27</v>
      </c>
      <c r="E10" s="34">
        <v>1676556.47</v>
      </c>
      <c r="F10" s="34">
        <v>11782.5</v>
      </c>
      <c r="G10" s="34">
        <v>2555000</v>
      </c>
      <c r="H10" s="34">
        <v>817141.3</v>
      </c>
      <c r="I10" s="34">
        <v>171259.06</v>
      </c>
      <c r="J10" s="34">
        <v>1716965.83</v>
      </c>
      <c r="K10" s="34">
        <v>93598.03</v>
      </c>
      <c r="L10" s="34">
        <v>1627254</v>
      </c>
      <c r="M10" s="34"/>
      <c r="N10" s="34">
        <v>3239166</v>
      </c>
      <c r="O10" s="34">
        <v>128589.86</v>
      </c>
      <c r="P10" s="34">
        <v>0</v>
      </c>
      <c r="Q10" s="34">
        <v>41638</v>
      </c>
      <c r="R10" s="34">
        <v>5234281.8499999996</v>
      </c>
      <c r="S10" s="34">
        <v>54056.68</v>
      </c>
      <c r="T10" s="34">
        <v>1626000</v>
      </c>
      <c r="U10" s="34">
        <v>1526300.75</v>
      </c>
      <c r="V10" s="34">
        <v>372000</v>
      </c>
      <c r="W10" s="19"/>
    </row>
    <row r="11" spans="1:23" x14ac:dyDescent="0.25">
      <c r="A11" s="32">
        <v>8</v>
      </c>
      <c r="B11" s="34" t="s">
        <v>30</v>
      </c>
      <c r="C11" s="34">
        <v>607518.29</v>
      </c>
      <c r="D11" s="34">
        <v>139094.54999999999</v>
      </c>
      <c r="E11" s="34">
        <v>647695.77</v>
      </c>
      <c r="F11" s="34">
        <v>78523.37</v>
      </c>
      <c r="G11" s="34">
        <v>50000</v>
      </c>
      <c r="H11" s="34">
        <v>82800</v>
      </c>
      <c r="I11" s="34">
        <v>74464.84</v>
      </c>
      <c r="J11" s="34">
        <v>445844.45</v>
      </c>
      <c r="K11" s="34">
        <v>820427.49</v>
      </c>
      <c r="L11" s="34">
        <v>32334</v>
      </c>
      <c r="M11" s="34"/>
      <c r="N11" s="34">
        <v>197381.86</v>
      </c>
      <c r="O11" s="34">
        <v>482.17</v>
      </c>
      <c r="P11" s="34">
        <v>540641.89</v>
      </c>
      <c r="Q11" s="34">
        <v>34870</v>
      </c>
      <c r="R11" s="34">
        <v>223216.95</v>
      </c>
      <c r="S11" s="34"/>
      <c r="T11" s="34">
        <v>298814.74</v>
      </c>
      <c r="U11" s="34">
        <v>406905.16</v>
      </c>
      <c r="V11" s="34">
        <v>7000</v>
      </c>
      <c r="W11" s="19"/>
    </row>
    <row r="12" spans="1:23" x14ac:dyDescent="0.25">
      <c r="A12" s="32">
        <v>9</v>
      </c>
      <c r="B12" s="34" t="s">
        <v>31</v>
      </c>
      <c r="C12" s="34">
        <v>21659</v>
      </c>
      <c r="D12" s="34">
        <v>0</v>
      </c>
      <c r="E12" s="34">
        <v>88429.23</v>
      </c>
      <c r="F12" s="34">
        <v>305103.43</v>
      </c>
      <c r="G12" s="34">
        <v>0</v>
      </c>
      <c r="H12" s="34">
        <v>0</v>
      </c>
      <c r="I12" s="34">
        <v>154702.49</v>
      </c>
      <c r="J12" s="34"/>
      <c r="K12" s="34">
        <v>0</v>
      </c>
      <c r="L12" s="34">
        <v>34333.160000000003</v>
      </c>
      <c r="M12" s="34"/>
      <c r="N12" s="34">
        <v>0</v>
      </c>
      <c r="O12" s="34">
        <v>0</v>
      </c>
      <c r="P12" s="34">
        <v>676409.59</v>
      </c>
      <c r="Q12" s="34">
        <v>147600</v>
      </c>
      <c r="R12" s="34">
        <v>46045.95</v>
      </c>
      <c r="S12" s="34"/>
      <c r="T12" s="34">
        <v>0</v>
      </c>
      <c r="U12" s="34">
        <v>34772.480000000003</v>
      </c>
      <c r="V12" s="34">
        <v>554000</v>
      </c>
      <c r="W12" s="19"/>
    </row>
    <row r="13" spans="1:23" x14ac:dyDescent="0.25">
      <c r="A13" s="32">
        <v>10</v>
      </c>
      <c r="B13" s="34" t="s">
        <v>32</v>
      </c>
      <c r="C13" s="34">
        <v>1136089.3799999999</v>
      </c>
      <c r="D13" s="34">
        <v>6118372.8300000001</v>
      </c>
      <c r="E13" s="34">
        <v>790211.29</v>
      </c>
      <c r="F13" s="34">
        <v>637769.84</v>
      </c>
      <c r="G13" s="34">
        <v>10000</v>
      </c>
      <c r="H13" s="34">
        <v>2255088.37</v>
      </c>
      <c r="I13" s="34">
        <v>588881.28</v>
      </c>
      <c r="J13" s="34">
        <v>319671.51</v>
      </c>
      <c r="K13" s="34">
        <v>5051.75</v>
      </c>
      <c r="L13" s="34">
        <v>0</v>
      </c>
      <c r="M13" s="34"/>
      <c r="N13" s="34">
        <v>4484062.59</v>
      </c>
      <c r="O13" s="34">
        <v>162403.01999999999</v>
      </c>
      <c r="P13" s="34">
        <v>521070.46</v>
      </c>
      <c r="Q13" s="34">
        <v>433501</v>
      </c>
      <c r="R13" s="34">
        <v>474998.58</v>
      </c>
      <c r="S13" s="34"/>
      <c r="T13" s="34">
        <v>273079.09000000003</v>
      </c>
      <c r="U13" s="34">
        <v>22582.84</v>
      </c>
      <c r="V13" s="34">
        <v>2053000</v>
      </c>
      <c r="W13" s="19"/>
    </row>
    <row r="14" spans="1:23" x14ac:dyDescent="0.25">
      <c r="A14" s="32">
        <v>11</v>
      </c>
      <c r="B14" s="34" t="s">
        <v>33</v>
      </c>
      <c r="C14" s="34">
        <v>1299013.3</v>
      </c>
      <c r="D14" s="34">
        <v>7900000</v>
      </c>
      <c r="E14" s="34">
        <v>223933.1</v>
      </c>
      <c r="F14" s="34">
        <v>125711.52</v>
      </c>
      <c r="G14" s="34">
        <v>922000</v>
      </c>
      <c r="H14" s="34">
        <v>4115725.24</v>
      </c>
      <c r="I14" s="34">
        <v>823726.6</v>
      </c>
      <c r="J14" s="34"/>
      <c r="K14" s="34">
        <v>787100.09</v>
      </c>
      <c r="L14" s="34">
        <v>0</v>
      </c>
      <c r="M14" s="34"/>
      <c r="N14" s="34">
        <v>2022718</v>
      </c>
      <c r="O14" s="34">
        <v>126594.52</v>
      </c>
      <c r="P14" s="34">
        <v>0</v>
      </c>
      <c r="Q14" s="34">
        <v>366938</v>
      </c>
      <c r="R14" s="34">
        <v>868928.84</v>
      </c>
      <c r="S14" s="34"/>
      <c r="T14" s="34">
        <v>942000</v>
      </c>
      <c r="U14" s="34">
        <v>537470</v>
      </c>
      <c r="V14" s="34">
        <v>265000</v>
      </c>
      <c r="W14" s="19"/>
    </row>
    <row r="15" spans="1:23" x14ac:dyDescent="0.25">
      <c r="A15" s="32">
        <v>12</v>
      </c>
      <c r="B15" s="34" t="s">
        <v>34</v>
      </c>
      <c r="C15" s="34">
        <v>169236.31</v>
      </c>
      <c r="D15" s="34">
        <v>5000</v>
      </c>
      <c r="E15" s="34">
        <v>952294</v>
      </c>
      <c r="F15" s="34">
        <v>250000</v>
      </c>
      <c r="G15" s="34">
        <v>0</v>
      </c>
      <c r="H15" s="34">
        <v>329324.78000000003</v>
      </c>
      <c r="I15" s="34">
        <v>267782.90999999997</v>
      </c>
      <c r="J15" s="34">
        <v>39899.51</v>
      </c>
      <c r="K15" s="34">
        <v>410025.37</v>
      </c>
      <c r="L15" s="34">
        <v>39024.01</v>
      </c>
      <c r="M15" s="34"/>
      <c r="N15" s="34">
        <v>811097.91</v>
      </c>
      <c r="O15" s="34">
        <v>1308037.71</v>
      </c>
      <c r="P15" s="34">
        <v>0</v>
      </c>
      <c r="Q15" s="34">
        <v>495557</v>
      </c>
      <c r="R15" s="34">
        <v>208400</v>
      </c>
      <c r="S15" s="34"/>
      <c r="T15" s="34">
        <v>0</v>
      </c>
      <c r="U15" s="34">
        <v>675479.73</v>
      </c>
      <c r="V15" s="34">
        <v>665249</v>
      </c>
      <c r="W15" s="19"/>
    </row>
    <row r="16" spans="1:23" x14ac:dyDescent="0.25">
      <c r="A16" s="32">
        <v>13</v>
      </c>
      <c r="B16" s="34" t="s">
        <v>35</v>
      </c>
      <c r="C16" s="34">
        <v>484359.88</v>
      </c>
      <c r="D16" s="34">
        <v>2938257.98</v>
      </c>
      <c r="E16" s="34">
        <v>2292022</v>
      </c>
      <c r="F16" s="34">
        <v>442901.15</v>
      </c>
      <c r="G16" s="34">
        <v>759000</v>
      </c>
      <c r="H16" s="34">
        <v>3605306.58</v>
      </c>
      <c r="I16" s="34">
        <v>99540.57</v>
      </c>
      <c r="J16" s="34">
        <v>1133200.32</v>
      </c>
      <c r="K16" s="34">
        <v>4757525.88</v>
      </c>
      <c r="L16" s="34">
        <v>699260.6</v>
      </c>
      <c r="M16" s="34"/>
      <c r="N16" s="34">
        <v>1324075.5900000001</v>
      </c>
      <c r="O16" s="34">
        <v>747428.73</v>
      </c>
      <c r="P16" s="34">
        <v>0</v>
      </c>
      <c r="Q16" s="34">
        <v>975420</v>
      </c>
      <c r="R16" s="34">
        <v>3721186.04</v>
      </c>
      <c r="S16" s="34"/>
      <c r="T16" s="34">
        <v>1777229.58</v>
      </c>
      <c r="U16" s="34">
        <v>165975.97</v>
      </c>
      <c r="V16" s="34">
        <v>2277317.35</v>
      </c>
      <c r="W16" s="19"/>
    </row>
    <row r="17" spans="1:23" x14ac:dyDescent="0.25">
      <c r="A17" s="32">
        <v>14</v>
      </c>
      <c r="B17" s="34" t="s">
        <v>36</v>
      </c>
      <c r="C17" s="34">
        <v>10278.85</v>
      </c>
      <c r="D17" s="34">
        <v>0</v>
      </c>
      <c r="E17" s="34">
        <v>0</v>
      </c>
      <c r="F17" s="34">
        <v>0</v>
      </c>
      <c r="G17" s="34">
        <v>25000</v>
      </c>
      <c r="H17" s="34">
        <v>155256.65</v>
      </c>
      <c r="I17" s="34">
        <v>0</v>
      </c>
      <c r="J17" s="34"/>
      <c r="K17" s="34">
        <v>0</v>
      </c>
      <c r="L17" s="34">
        <v>1207046.0900000001</v>
      </c>
      <c r="M17" s="34"/>
      <c r="N17" s="34">
        <v>1680.97</v>
      </c>
      <c r="O17" s="34">
        <v>0</v>
      </c>
      <c r="P17" s="34">
        <v>0</v>
      </c>
      <c r="Q17" s="34">
        <v>0</v>
      </c>
      <c r="R17" s="34">
        <v>166580.29999999999</v>
      </c>
      <c r="S17" s="34"/>
      <c r="T17" s="34">
        <v>0</v>
      </c>
      <c r="U17" s="34">
        <v>132949.43</v>
      </c>
      <c r="V17" s="34">
        <v>105000</v>
      </c>
      <c r="W17" s="19"/>
    </row>
    <row r="18" spans="1:23" x14ac:dyDescent="0.25">
      <c r="A18" s="32">
        <v>15</v>
      </c>
      <c r="B18" s="34" t="s">
        <v>37</v>
      </c>
      <c r="C18" s="34">
        <v>0</v>
      </c>
      <c r="D18" s="34">
        <v>0</v>
      </c>
      <c r="E18" s="34">
        <v>115000</v>
      </c>
      <c r="F18" s="34">
        <v>0</v>
      </c>
      <c r="G18" s="34">
        <v>0</v>
      </c>
      <c r="H18" s="34">
        <v>0</v>
      </c>
      <c r="I18" s="34">
        <v>27604.2</v>
      </c>
      <c r="J18" s="34"/>
      <c r="K18" s="34">
        <v>41926.5</v>
      </c>
      <c r="L18" s="34">
        <v>355800</v>
      </c>
      <c r="M18" s="34"/>
      <c r="N18" s="34">
        <v>0</v>
      </c>
      <c r="O18" s="34">
        <v>66752</v>
      </c>
      <c r="P18" s="34">
        <v>0</v>
      </c>
      <c r="Q18" s="34">
        <v>0</v>
      </c>
      <c r="R18" s="34">
        <v>0</v>
      </c>
      <c r="S18" s="34"/>
      <c r="T18" s="34">
        <v>0</v>
      </c>
      <c r="U18" s="34"/>
      <c r="V18" s="34">
        <v>0</v>
      </c>
      <c r="W18" s="19"/>
    </row>
    <row r="19" spans="1:23" x14ac:dyDescent="0.25">
      <c r="A19" s="32">
        <v>16</v>
      </c>
      <c r="B19" s="34" t="s">
        <v>38</v>
      </c>
      <c r="C19" s="34">
        <v>3536744.98</v>
      </c>
      <c r="D19" s="34">
        <v>403433.3</v>
      </c>
      <c r="E19" s="34">
        <v>36730.519999999997</v>
      </c>
      <c r="F19" s="34">
        <v>26385.599999999999</v>
      </c>
      <c r="G19" s="34">
        <v>70000</v>
      </c>
      <c r="H19" s="34">
        <v>140833.82999999999</v>
      </c>
      <c r="I19" s="34">
        <v>14325.3</v>
      </c>
      <c r="J19" s="34"/>
      <c r="K19" s="34">
        <v>0</v>
      </c>
      <c r="L19" s="34">
        <v>0</v>
      </c>
      <c r="M19" s="34"/>
      <c r="N19" s="34">
        <v>786743.24</v>
      </c>
      <c r="O19" s="34">
        <v>0</v>
      </c>
      <c r="P19" s="34">
        <v>0</v>
      </c>
      <c r="Q19" s="34">
        <v>0</v>
      </c>
      <c r="R19" s="34">
        <v>411430.57</v>
      </c>
      <c r="S19" s="34"/>
      <c r="T19" s="34">
        <v>0</v>
      </c>
      <c r="U19" s="34">
        <v>0</v>
      </c>
      <c r="V19" s="34">
        <v>0</v>
      </c>
      <c r="W19" s="19"/>
    </row>
    <row r="20" spans="1:23" x14ac:dyDescent="0.25">
      <c r="A20" s="32">
        <v>17</v>
      </c>
      <c r="B20" s="34" t="s">
        <v>39</v>
      </c>
      <c r="C20" s="34">
        <v>1359150.88</v>
      </c>
      <c r="D20" s="34">
        <v>149998.48000000001</v>
      </c>
      <c r="E20" s="34">
        <v>151235.29999999999</v>
      </c>
      <c r="F20" s="34">
        <v>235271.28</v>
      </c>
      <c r="G20" s="34">
        <v>120000</v>
      </c>
      <c r="H20" s="34">
        <v>253164.59</v>
      </c>
      <c r="I20" s="34">
        <v>32276.16</v>
      </c>
      <c r="J20" s="34">
        <v>19433.16</v>
      </c>
      <c r="K20" s="34">
        <v>602233.13</v>
      </c>
      <c r="L20" s="34">
        <v>0</v>
      </c>
      <c r="M20" s="34"/>
      <c r="N20" s="34">
        <v>668742.69999999995</v>
      </c>
      <c r="O20" s="34">
        <v>52641.4</v>
      </c>
      <c r="P20" s="34">
        <v>657893.85</v>
      </c>
      <c r="Q20" s="34">
        <v>0</v>
      </c>
      <c r="R20" s="34">
        <v>0</v>
      </c>
      <c r="S20" s="34"/>
      <c r="T20" s="34">
        <v>0</v>
      </c>
      <c r="U20" s="34">
        <v>8185.08</v>
      </c>
      <c r="V20" s="34">
        <v>50200</v>
      </c>
      <c r="W20" s="19"/>
    </row>
    <row r="21" spans="1:23" x14ac:dyDescent="0.25">
      <c r="A21" s="32">
        <v>18</v>
      </c>
      <c r="B21" s="34" t="s">
        <v>40</v>
      </c>
      <c r="C21" s="34">
        <v>971968.28</v>
      </c>
      <c r="D21" s="34">
        <v>0</v>
      </c>
      <c r="E21" s="34">
        <v>165479.87</v>
      </c>
      <c r="F21" s="34">
        <v>460815.99</v>
      </c>
      <c r="G21" s="34">
        <v>15000</v>
      </c>
      <c r="H21" s="34">
        <v>72649.58</v>
      </c>
      <c r="I21" s="34">
        <v>275882.83</v>
      </c>
      <c r="J21" s="34">
        <v>59471.21</v>
      </c>
      <c r="K21" s="34">
        <v>43267.19</v>
      </c>
      <c r="L21" s="34">
        <v>335081.5</v>
      </c>
      <c r="M21" s="34"/>
      <c r="N21" s="34">
        <v>231488.32</v>
      </c>
      <c r="O21" s="34">
        <v>0</v>
      </c>
      <c r="P21" s="34">
        <v>0</v>
      </c>
      <c r="Q21" s="34">
        <v>0</v>
      </c>
      <c r="R21" s="34">
        <v>71619.81</v>
      </c>
      <c r="S21" s="34"/>
      <c r="T21" s="34">
        <v>49479.27</v>
      </c>
      <c r="U21" s="34">
        <v>82664.09</v>
      </c>
      <c r="V21" s="34">
        <v>9000</v>
      </c>
      <c r="W21" s="19"/>
    </row>
    <row r="22" spans="1:23" x14ac:dyDescent="0.25">
      <c r="A22" s="32">
        <v>19</v>
      </c>
      <c r="B22" s="34" t="s">
        <v>41</v>
      </c>
      <c r="C22" s="34">
        <v>10196.719999999999</v>
      </c>
      <c r="D22" s="34">
        <v>0</v>
      </c>
      <c r="E22" s="34">
        <v>129479.65</v>
      </c>
      <c r="F22" s="34">
        <v>283571.21999999997</v>
      </c>
      <c r="G22" s="34">
        <v>0</v>
      </c>
      <c r="H22" s="34">
        <v>46500</v>
      </c>
      <c r="I22" s="34">
        <v>133091.29999999999</v>
      </c>
      <c r="J22" s="34">
        <v>154826.64000000001</v>
      </c>
      <c r="K22" s="34">
        <v>8054331.9500000002</v>
      </c>
      <c r="L22" s="34">
        <v>0</v>
      </c>
      <c r="M22" s="34"/>
      <c r="N22" s="34">
        <v>44149.93</v>
      </c>
      <c r="O22" s="34">
        <v>19657.16</v>
      </c>
      <c r="P22" s="34">
        <v>0</v>
      </c>
      <c r="Q22" s="34">
        <v>0</v>
      </c>
      <c r="R22" s="34">
        <v>0</v>
      </c>
      <c r="S22" s="34"/>
      <c r="T22" s="34">
        <v>0</v>
      </c>
      <c r="U22" s="34">
        <v>128921.04</v>
      </c>
      <c r="V22" s="34">
        <v>95052</v>
      </c>
      <c r="W22" s="19"/>
    </row>
    <row r="23" spans="1:23" x14ac:dyDescent="0.25">
      <c r="A23" s="32">
        <v>20</v>
      </c>
      <c r="B23" s="34" t="s">
        <v>42</v>
      </c>
      <c r="C23" s="34">
        <v>661085.38</v>
      </c>
      <c r="D23" s="34">
        <v>139351</v>
      </c>
      <c r="E23" s="34">
        <v>20578055.460000001</v>
      </c>
      <c r="F23" s="34">
        <v>3333198.52</v>
      </c>
      <c r="G23" s="34">
        <v>45000</v>
      </c>
      <c r="H23" s="34">
        <v>395809.81</v>
      </c>
      <c r="I23" s="34">
        <v>0</v>
      </c>
      <c r="J23" s="34">
        <v>13995354.859999999</v>
      </c>
      <c r="K23" s="34">
        <v>14375768.76</v>
      </c>
      <c r="L23" s="34">
        <v>10002524.130000001</v>
      </c>
      <c r="M23" s="34"/>
      <c r="N23" s="34">
        <v>1367854.22</v>
      </c>
      <c r="O23" s="34">
        <v>7195739.8399999999</v>
      </c>
      <c r="P23" s="34">
        <v>30719598.539999999</v>
      </c>
      <c r="Q23" s="34">
        <v>2213783</v>
      </c>
      <c r="R23" s="34">
        <v>0</v>
      </c>
      <c r="S23" s="34">
        <v>0</v>
      </c>
      <c r="T23" s="34">
        <v>0</v>
      </c>
      <c r="U23" s="34">
        <v>2675195.2999999998</v>
      </c>
      <c r="V23" s="34">
        <v>5971419.0700000003</v>
      </c>
      <c r="W23" s="19"/>
    </row>
    <row r="24" spans="1:23" s="109" customFormat="1" x14ac:dyDescent="0.25">
      <c r="A24" s="41"/>
      <c r="B24" s="86" t="s">
        <v>69</v>
      </c>
      <c r="C24" s="86">
        <v>129942452.66</v>
      </c>
      <c r="D24" s="86">
        <f>SUM(D2:D23)</f>
        <v>186369630.80000001</v>
      </c>
      <c r="E24" s="86">
        <f t="shared" ref="E24:V24" si="0">SUM(E2:E23)</f>
        <v>34414913.159999996</v>
      </c>
      <c r="F24" s="86">
        <f t="shared" si="0"/>
        <v>20896751.949999996</v>
      </c>
      <c r="G24" s="86">
        <f t="shared" si="0"/>
        <v>15972000</v>
      </c>
      <c r="H24" s="86">
        <f t="shared" si="0"/>
        <v>39013018.030000001</v>
      </c>
      <c r="I24" s="86">
        <f t="shared" si="0"/>
        <v>5560707.29</v>
      </c>
      <c r="J24" s="86">
        <f t="shared" si="0"/>
        <v>97570723.730000004</v>
      </c>
      <c r="K24" s="86">
        <f t="shared" si="0"/>
        <v>83543256.660000011</v>
      </c>
      <c r="L24" s="86">
        <f t="shared" si="0"/>
        <v>34847716.109999999</v>
      </c>
      <c r="M24" s="86">
        <f t="shared" si="0"/>
        <v>0</v>
      </c>
      <c r="N24" s="86">
        <f t="shared" si="0"/>
        <v>69945492.229999989</v>
      </c>
      <c r="O24" s="86">
        <f t="shared" si="0"/>
        <v>49313301.440000013</v>
      </c>
      <c r="P24" s="86">
        <f t="shared" si="0"/>
        <v>73166390.850000009</v>
      </c>
      <c r="Q24" s="86">
        <f t="shared" si="0"/>
        <v>11764555</v>
      </c>
      <c r="R24" s="86">
        <f t="shared" si="0"/>
        <v>44642670.220000006</v>
      </c>
      <c r="S24" s="86">
        <f t="shared" si="0"/>
        <v>54056.68</v>
      </c>
      <c r="T24" s="86">
        <f t="shared" si="0"/>
        <v>18057978.849999998</v>
      </c>
      <c r="U24" s="86">
        <f t="shared" si="0"/>
        <v>12964022.649999999</v>
      </c>
      <c r="V24" s="86">
        <f t="shared" si="0"/>
        <v>17304657.420000002</v>
      </c>
    </row>
    <row r="26" spans="1:23" x14ac:dyDescent="0.25">
      <c r="B26" s="3" t="s">
        <v>140</v>
      </c>
      <c r="C26" s="3"/>
    </row>
    <row r="28" spans="1:23" x14ac:dyDescent="0.25">
      <c r="D28" s="10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Portada</vt:lpstr>
      <vt:lpstr>Admin. participantes 2021-2022</vt:lpstr>
      <vt:lpstr>Notas CCAA 2021-2022 </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dc:creator>
  <cp:lastModifiedBy>ES</cp:lastModifiedBy>
  <dcterms:created xsi:type="dcterms:W3CDTF">2018-02-06T17:09:45Z</dcterms:created>
  <dcterms:modified xsi:type="dcterms:W3CDTF">2025-07-09T10:10:59Z</dcterms:modified>
</cp:coreProperties>
</file>